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954722-W\Desktop\CARMEN\"/>
    </mc:Choice>
  </mc:AlternateContent>
  <xr:revisionPtr revIDLastSave="0" documentId="8_{4BAB5AAF-D3DD-45BA-A9AE-18946402C00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 extras" sheetId="5" r:id="rId1"/>
    <sheet name="Hoja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5" l="1"/>
  <c r="G65" i="5" s="1"/>
  <c r="D66" i="5"/>
  <c r="D67" i="5"/>
  <c r="D68" i="5"/>
  <c r="G68" i="5" s="1"/>
  <c r="D70" i="5"/>
  <c r="G70" i="5" s="1"/>
  <c r="D71" i="5"/>
  <c r="G71" i="5" s="1"/>
  <c r="D72" i="5"/>
  <c r="D73" i="5"/>
  <c r="G73" i="5" s="1"/>
  <c r="D74" i="5"/>
  <c r="D75" i="5"/>
  <c r="D76" i="5"/>
  <c r="G76" i="5" s="1"/>
  <c r="D77" i="5"/>
  <c r="G77" i="5" s="1"/>
  <c r="D78" i="5"/>
  <c r="D79" i="5"/>
  <c r="D80" i="5"/>
  <c r="G80" i="5" s="1"/>
  <c r="H63" i="5"/>
  <c r="G20" i="5"/>
  <c r="F20" i="5"/>
  <c r="E20" i="5"/>
  <c r="D20" i="5"/>
  <c r="B20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43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23" i="5"/>
  <c r="D5" i="5"/>
  <c r="G5" i="5" s="1"/>
  <c r="D6" i="5"/>
  <c r="G6" i="5" s="1"/>
  <c r="D7" i="5"/>
  <c r="D8" i="5"/>
  <c r="D9" i="5"/>
  <c r="D10" i="5"/>
  <c r="D11" i="5"/>
  <c r="G11" i="5" s="1"/>
  <c r="D12" i="5"/>
  <c r="G12" i="5" s="1"/>
  <c r="D13" i="5"/>
  <c r="D14" i="5"/>
  <c r="G14" i="5" s="1"/>
  <c r="D15" i="5"/>
  <c r="D16" i="5"/>
  <c r="D17" i="5"/>
  <c r="G17" i="5" s="1"/>
  <c r="D18" i="5"/>
  <c r="G18" i="5" s="1"/>
  <c r="D19" i="5"/>
  <c r="H4" i="5"/>
  <c r="D4" i="5"/>
  <c r="H3" i="5"/>
  <c r="G79" i="5"/>
  <c r="G75" i="5"/>
  <c r="G74" i="5"/>
  <c r="G67" i="5"/>
  <c r="G63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3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3" i="5"/>
  <c r="G19" i="5"/>
  <c r="G16" i="5"/>
  <c r="G15" i="5"/>
  <c r="G13" i="5"/>
  <c r="G10" i="5"/>
  <c r="G9" i="5"/>
  <c r="G7" i="5"/>
  <c r="G3" i="5"/>
  <c r="E63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3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3" i="5"/>
  <c r="E3" i="5"/>
  <c r="G66" i="5" l="1"/>
  <c r="I66" i="5" s="1"/>
  <c r="G72" i="5"/>
  <c r="G78" i="5"/>
  <c r="H20" i="5"/>
  <c r="G8" i="5"/>
  <c r="G4" i="5"/>
  <c r="I79" i="5"/>
  <c r="I63" i="5"/>
  <c r="F65" i="5"/>
  <c r="E65" i="5" s="1"/>
  <c r="F66" i="5"/>
  <c r="E66" i="5" s="1"/>
  <c r="F67" i="5"/>
  <c r="E67" i="5" s="1"/>
  <c r="H67" i="5" s="1"/>
  <c r="F68" i="5"/>
  <c r="E68" i="5" s="1"/>
  <c r="H68" i="5" s="1"/>
  <c r="F70" i="5"/>
  <c r="E70" i="5" s="1"/>
  <c r="H70" i="5" s="1"/>
  <c r="F71" i="5"/>
  <c r="E71" i="5" s="1"/>
  <c r="F72" i="5"/>
  <c r="E72" i="5" s="1"/>
  <c r="I72" i="5" s="1"/>
  <c r="F73" i="5"/>
  <c r="E73" i="5" s="1"/>
  <c r="H73" i="5" s="1"/>
  <c r="F74" i="5"/>
  <c r="E74" i="5" s="1"/>
  <c r="H74" i="5" s="1"/>
  <c r="F75" i="5"/>
  <c r="E75" i="5" s="1"/>
  <c r="H75" i="5" s="1"/>
  <c r="F76" i="5"/>
  <c r="E76" i="5" s="1"/>
  <c r="H76" i="5" s="1"/>
  <c r="F77" i="5"/>
  <c r="E77" i="5" s="1"/>
  <c r="F78" i="5"/>
  <c r="E78" i="5" s="1"/>
  <c r="I78" i="5" s="1"/>
  <c r="F79" i="5"/>
  <c r="E79" i="5" s="1"/>
  <c r="H79" i="5" s="1"/>
  <c r="F80" i="5"/>
  <c r="E80" i="5" s="1"/>
  <c r="H80" i="5" s="1"/>
  <c r="F63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43" i="5"/>
  <c r="C64" i="5"/>
  <c r="C4" i="5"/>
  <c r="C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23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I76" i="5" l="1"/>
  <c r="I75" i="5"/>
  <c r="I74" i="5"/>
  <c r="I67" i="5"/>
  <c r="I73" i="5"/>
  <c r="I80" i="5"/>
  <c r="I70" i="5"/>
  <c r="I68" i="5"/>
  <c r="H72" i="5"/>
  <c r="H77" i="5"/>
  <c r="I77" i="5"/>
  <c r="H71" i="5"/>
  <c r="I71" i="5"/>
  <c r="H65" i="5"/>
  <c r="I65" i="5"/>
  <c r="H66" i="5"/>
  <c r="H78" i="5"/>
  <c r="F3" i="5"/>
  <c r="I3" i="5" l="1"/>
  <c r="E18" i="6" l="1"/>
  <c r="I16" i="6"/>
  <c r="F16" i="6"/>
  <c r="E16" i="6"/>
  <c r="D16" i="6"/>
  <c r="G11" i="6"/>
  <c r="G9" i="6"/>
  <c r="G7" i="6"/>
  <c r="F6" i="6"/>
  <c r="B4" i="5" l="1"/>
  <c r="B5" i="5"/>
  <c r="F5" i="5" l="1"/>
  <c r="E5" i="5" s="1"/>
  <c r="H5" i="5" s="1"/>
  <c r="F4" i="5"/>
  <c r="E4" i="5" s="1"/>
  <c r="I23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D24" i="5" s="1"/>
  <c r="B23" i="5"/>
  <c r="B80" i="5"/>
  <c r="B79" i="5"/>
  <c r="B78" i="5"/>
  <c r="B77" i="5"/>
  <c r="B76" i="5"/>
  <c r="B75" i="5"/>
  <c r="B74" i="5"/>
  <c r="B73" i="5"/>
  <c r="B72" i="5"/>
  <c r="B71" i="5"/>
  <c r="B70" i="5"/>
  <c r="B69" i="5"/>
  <c r="D69" i="5" s="1"/>
  <c r="B68" i="5"/>
  <c r="B67" i="5"/>
  <c r="B66" i="5"/>
  <c r="B65" i="5"/>
  <c r="B64" i="5"/>
  <c r="D64" i="5" s="1"/>
  <c r="B63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" i="5"/>
  <c r="D44" i="5" l="1"/>
  <c r="G44" i="5" s="1"/>
  <c r="C44" i="5"/>
  <c r="G69" i="5"/>
  <c r="F69" i="5"/>
  <c r="E69" i="5" s="1"/>
  <c r="H69" i="5" s="1"/>
  <c r="G64" i="5"/>
  <c r="F64" i="5"/>
  <c r="E64" i="5" s="1"/>
  <c r="F44" i="5"/>
  <c r="E44" i="5" s="1"/>
  <c r="G24" i="5"/>
  <c r="F24" i="5"/>
  <c r="E24" i="5" s="1"/>
  <c r="H24" i="5" s="1"/>
  <c r="D45" i="5"/>
  <c r="D51" i="5"/>
  <c r="D57" i="5"/>
  <c r="D56" i="5"/>
  <c r="D46" i="5"/>
  <c r="D52" i="5"/>
  <c r="D58" i="5"/>
  <c r="D50" i="5"/>
  <c r="D47" i="5"/>
  <c r="D53" i="5"/>
  <c r="D59" i="5"/>
  <c r="D48" i="5"/>
  <c r="D54" i="5"/>
  <c r="D60" i="5"/>
  <c r="D49" i="5"/>
  <c r="D55" i="5"/>
  <c r="I43" i="5"/>
  <c r="H44" i="5" l="1"/>
  <c r="I69" i="5"/>
  <c r="I64" i="5"/>
  <c r="H64" i="5"/>
  <c r="F15" i="5"/>
  <c r="E15" i="5" s="1"/>
  <c r="H15" i="5" s="1"/>
  <c r="F17" i="5"/>
  <c r="E17" i="5" s="1"/>
  <c r="H17" i="5" s="1"/>
  <c r="F7" i="5"/>
  <c r="E7" i="5" s="1"/>
  <c r="H7" i="5" s="1"/>
  <c r="F13" i="5"/>
  <c r="E13" i="5" s="1"/>
  <c r="H13" i="5" s="1"/>
  <c r="F11" i="5"/>
  <c r="E11" i="5" s="1"/>
  <c r="H11" i="5" s="1"/>
  <c r="F9" i="5"/>
  <c r="E9" i="5" s="1"/>
  <c r="H9" i="5" s="1"/>
  <c r="F18" i="5"/>
  <c r="E18" i="5" s="1"/>
  <c r="H18" i="5" s="1"/>
  <c r="F14" i="5"/>
  <c r="E14" i="5" s="1"/>
  <c r="H14" i="5" s="1"/>
  <c r="F6" i="5"/>
  <c r="E6" i="5" s="1"/>
  <c r="H6" i="5" s="1"/>
  <c r="F16" i="5"/>
  <c r="E16" i="5" s="1"/>
  <c r="H16" i="5" s="1"/>
  <c r="F12" i="5"/>
  <c r="E12" i="5" s="1"/>
  <c r="H12" i="5" s="1"/>
  <c r="F8" i="5"/>
  <c r="E8" i="5" s="1"/>
  <c r="H8" i="5" s="1"/>
  <c r="F19" i="5"/>
  <c r="E19" i="5" s="1"/>
  <c r="H19" i="5" s="1"/>
  <c r="F10" i="5"/>
  <c r="E10" i="5" s="1"/>
  <c r="H10" i="5" s="1"/>
  <c r="I59" i="5"/>
  <c r="I45" i="5"/>
  <c r="I25" i="5"/>
  <c r="I58" i="5"/>
  <c r="I55" i="5"/>
  <c r="I52" i="5"/>
  <c r="I44" i="5"/>
  <c r="I24" i="5"/>
  <c r="I5" i="5"/>
  <c r="I60" i="5" l="1"/>
  <c r="I57" i="5"/>
  <c r="I26" i="5"/>
  <c r="I30" i="5"/>
  <c r="I33" i="5"/>
  <c r="I35" i="5"/>
  <c r="I40" i="5"/>
  <c r="I31" i="5"/>
  <c r="I36" i="5"/>
  <c r="I48" i="5"/>
  <c r="I53" i="5"/>
  <c r="I39" i="5"/>
  <c r="I29" i="5"/>
  <c r="I47" i="5"/>
  <c r="I28" i="5"/>
  <c r="I37" i="5"/>
  <c r="I46" i="5"/>
  <c r="I51" i="5"/>
  <c r="I56" i="5"/>
  <c r="I34" i="5"/>
  <c r="I38" i="5"/>
  <c r="I54" i="5"/>
  <c r="I50" i="5"/>
  <c r="I27" i="5"/>
  <c r="I49" i="5"/>
  <c r="I32" i="5"/>
  <c r="I10" i="5"/>
  <c r="I20" i="5"/>
  <c r="I8" i="5"/>
  <c r="I19" i="5"/>
  <c r="I7" i="5"/>
  <c r="I13" i="5"/>
  <c r="I16" i="5"/>
  <c r="I6" i="5"/>
  <c r="I15" i="5"/>
  <c r="I17" i="5"/>
  <c r="I12" i="5"/>
  <c r="I11" i="5"/>
  <c r="I14" i="5"/>
  <c r="I9" i="5"/>
  <c r="I18" i="5"/>
  <c r="I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22956085-S</author>
  </authors>
  <commentList>
    <comment ref="G3" authorId="0" shapeId="0" xr:uid="{31526775-DFD8-484F-96CE-1ECC80F83F9F}">
      <text>
        <r>
          <rPr>
            <sz val="9"/>
            <color indexed="81"/>
            <rFont val="Tahoma"/>
            <charset val="1"/>
          </rPr>
          <t>Sueldo x pagas / año x dias / año
S x 14 / 365 x 20 / 365</t>
        </r>
      </text>
    </comment>
    <comment ref="H3" authorId="0" shapeId="0" xr:uid="{0A6121C3-4100-4DAB-B5C6-38F570AFE0A9}">
      <text>
        <r>
          <rPr>
            <sz val="9"/>
            <color indexed="81"/>
            <rFont val="Tahoma"/>
            <charset val="1"/>
          </rPr>
          <t>(coste anual) / (coeficiente = horas anuales / horas)</t>
        </r>
      </text>
    </comment>
  </commentList>
</comments>
</file>

<file path=xl/sharedStrings.xml><?xml version="1.0" encoding="utf-8"?>
<sst xmlns="http://schemas.openxmlformats.org/spreadsheetml/2006/main" count="41" uniqueCount="17">
  <si>
    <t>GRUPO I</t>
  </si>
  <si>
    <t>%</t>
  </si>
  <si>
    <t>Trienios</t>
  </si>
  <si>
    <t>S.BASE</t>
  </si>
  <si>
    <t>S.SOCIAL</t>
  </si>
  <si>
    <t>P. extra</t>
  </si>
  <si>
    <t>Indemn. diaria</t>
  </si>
  <si>
    <t>Coste/hora</t>
  </si>
  <si>
    <t>Coste Mensual</t>
  </si>
  <si>
    <t>GRUPO II</t>
  </si>
  <si>
    <t>GRUPO III</t>
  </si>
  <si>
    <t>GRUPO IV</t>
  </si>
  <si>
    <t>x</t>
  </si>
  <si>
    <t>:</t>
  </si>
  <si>
    <t>Sueldo</t>
  </si>
  <si>
    <t>Seg.social</t>
  </si>
  <si>
    <t>AÑO 2023 2 pagas extras / jornada 35 horas / 12 días indemnización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</si>
</sst>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[$-F400]h:mm:ss\ AM/PM"/>
    <numFmt numFmtId="166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charset val="1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 shrinkToFit="1"/>
      <protection locked="0"/>
    </xf>
    <xf numFmtId="0" fontId="1" fillId="4" borderId="7" xfId="0" applyFont="1" applyFill="1" applyBorder="1" applyAlignment="1" applyProtection="1">
      <alignment vertical="center"/>
      <protection locked="0"/>
    </xf>
    <xf numFmtId="164" fontId="1" fillId="0" borderId="5" xfId="0" applyNumberFormat="1" applyFont="1" applyBorder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2" fillId="2" borderId="2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165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 shrinkToFit="1"/>
      <protection hidden="1"/>
    </xf>
    <xf numFmtId="0" fontId="1" fillId="0" borderId="4" xfId="0" applyFont="1" applyBorder="1" applyAlignment="1" applyProtection="1">
      <alignment vertical="center" shrinkToFit="1"/>
      <protection hidden="1"/>
    </xf>
    <xf numFmtId="4" fontId="1" fillId="0" borderId="5" xfId="0" applyNumberFormat="1" applyFont="1" applyBorder="1" applyAlignment="1" applyProtection="1">
      <alignment vertical="center" shrinkToFit="1"/>
      <protection hidden="1"/>
    </xf>
    <xf numFmtId="2" fontId="1" fillId="0" borderId="5" xfId="0" applyNumberFormat="1" applyFont="1" applyBorder="1" applyAlignment="1" applyProtection="1">
      <alignment vertical="center" shrinkToFit="1"/>
      <protection hidden="1"/>
    </xf>
    <xf numFmtId="166" fontId="1" fillId="0" borderId="5" xfId="0" applyNumberFormat="1" applyFont="1" applyBorder="1" applyAlignment="1" applyProtection="1">
      <alignment vertical="center" shrinkToFit="1"/>
      <protection hidden="1"/>
    </xf>
    <xf numFmtId="4" fontId="1" fillId="0" borderId="6" xfId="0" applyNumberFormat="1" applyFont="1" applyBorder="1" applyAlignment="1" applyProtection="1">
      <alignment vertical="center" shrinkToFit="1"/>
      <protection hidden="1"/>
    </xf>
    <xf numFmtId="4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 vertical="center" shrinkToFit="1"/>
      <protection hidden="1"/>
    </xf>
    <xf numFmtId="4" fontId="1" fillId="0" borderId="8" xfId="0" applyNumberFormat="1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 shrinkToFit="1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Protection="1">
      <protection hidden="1"/>
    </xf>
    <xf numFmtId="164" fontId="1" fillId="0" borderId="11" xfId="0" applyNumberFormat="1" applyFont="1" applyBorder="1" applyAlignment="1" applyProtection="1">
      <alignment shrinkToFit="1"/>
      <protection hidden="1"/>
    </xf>
    <xf numFmtId="0" fontId="1" fillId="0" borderId="11" xfId="0" applyFont="1" applyBorder="1" applyAlignment="1" applyProtection="1">
      <alignment horizontal="center" shrinkToFit="1"/>
      <protection hidden="1"/>
    </xf>
    <xf numFmtId="4" fontId="1" fillId="0" borderId="11" xfId="0" applyNumberFormat="1" applyFont="1" applyBorder="1" applyProtection="1">
      <protection hidden="1"/>
    </xf>
    <xf numFmtId="2" fontId="1" fillId="0" borderId="11" xfId="0" applyNumberFormat="1" applyFont="1" applyBorder="1" applyAlignment="1" applyProtection="1">
      <alignment shrinkToFit="1"/>
      <protection hidden="1"/>
    </xf>
    <xf numFmtId="166" fontId="1" fillId="0" borderId="11" xfId="0" applyNumberFormat="1" applyFont="1" applyBorder="1" applyAlignment="1" applyProtection="1">
      <alignment shrinkToFit="1"/>
      <protection hidden="1"/>
    </xf>
    <xf numFmtId="4" fontId="1" fillId="0" borderId="11" xfId="0" applyNumberFormat="1" applyFont="1" applyBorder="1" applyAlignment="1" applyProtection="1">
      <alignment shrinkToFit="1"/>
      <protection hidden="1"/>
    </xf>
    <xf numFmtId="10" fontId="0" fillId="0" borderId="0" xfId="0" applyNumberFormat="1" applyProtection="1">
      <protection hidden="1"/>
    </xf>
    <xf numFmtId="0" fontId="1" fillId="0" borderId="8" xfId="0" applyFont="1" applyBorder="1" applyAlignment="1" applyProtection="1">
      <alignment vertical="center"/>
      <protection hidden="1"/>
    </xf>
    <xf numFmtId="164" fontId="1" fillId="0" borderId="8" xfId="0" applyNumberFormat="1" applyFont="1" applyBorder="1" applyAlignment="1" applyProtection="1">
      <alignment vertical="center" shrinkToFit="1"/>
      <protection hidden="1"/>
    </xf>
    <xf numFmtId="0" fontId="1" fillId="0" borderId="8" xfId="0" applyFont="1" applyBorder="1" applyAlignment="1" applyProtection="1">
      <alignment horizontal="center" vertical="center" shrinkToFit="1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1" applyAlignment="1">
      <alignment vertical="center"/>
    </xf>
    <xf numFmtId="165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</cellXfs>
  <cellStyles count="2">
    <cellStyle name="Normal" xfId="0" builtinId="0"/>
    <cellStyle name="Normal 3" xfId="1" xr:uid="{6B80B8EC-8B58-435D-9DDE-6BF7E065353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zoomScale="115" zoomScaleNormal="115" workbookViewId="0">
      <selection activeCell="A45" sqref="A45"/>
    </sheetView>
  </sheetViews>
  <sheetFormatPr baseColWidth="10" defaultColWidth="0" defaultRowHeight="15" zeroHeight="1" x14ac:dyDescent="0.25"/>
  <cols>
    <col min="1" max="1" width="9.28515625" style="37" customWidth="1"/>
    <col min="2" max="2" width="10.5703125" style="38" customWidth="1"/>
    <col min="3" max="3" width="8.28515625" style="39" customWidth="1"/>
    <col min="4" max="5" width="12.28515625" style="37" customWidth="1"/>
    <col min="6" max="6" width="10.28515625" style="37" customWidth="1"/>
    <col min="7" max="7" width="11" style="37" customWidth="1"/>
    <col min="8" max="8" width="10.85546875" style="37" customWidth="1"/>
    <col min="9" max="9" width="13.5703125" style="37" customWidth="1"/>
    <col min="10" max="10" width="9.5703125" style="6" customWidth="1"/>
    <col min="11" max="11" width="0" style="6" hidden="1" customWidth="1"/>
    <col min="12" max="16384" width="11.5703125" style="6" hidden="1"/>
  </cols>
  <sheetData>
    <row r="1" spans="1:11" ht="16.5" thickBot="1" x14ac:dyDescent="0.3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37">
        <v>45.68</v>
      </c>
    </row>
    <row r="2" spans="1:11" ht="26.25" thickBot="1" x14ac:dyDescent="0.3">
      <c r="A2" s="7" t="s">
        <v>0</v>
      </c>
      <c r="B2" s="8" t="s">
        <v>1</v>
      </c>
      <c r="C2" s="9" t="s">
        <v>2</v>
      </c>
      <c r="D2" s="9" t="s">
        <v>14</v>
      </c>
      <c r="E2" s="9" t="s">
        <v>15</v>
      </c>
      <c r="F2" s="10" t="s">
        <v>5</v>
      </c>
      <c r="G2" s="41" t="s">
        <v>6</v>
      </c>
      <c r="H2" s="41" t="s">
        <v>7</v>
      </c>
      <c r="I2" s="12" t="s">
        <v>8</v>
      </c>
    </row>
    <row r="3" spans="1:11" s="19" customFormat="1" ht="18.75" customHeight="1" x14ac:dyDescent="0.25">
      <c r="A3" s="13">
        <v>35</v>
      </c>
      <c r="B3" s="5">
        <f>ROUND(A3/$A$3,5)</f>
        <v>1</v>
      </c>
      <c r="C3" s="1">
        <v>0</v>
      </c>
      <c r="D3" s="21">
        <v>2053.63</v>
      </c>
      <c r="E3" s="14">
        <f t="shared" ref="E3:E19" si="0">ROUND((D3+F3)*0.331,2)</f>
        <v>793.04</v>
      </c>
      <c r="F3" s="15">
        <f>ROUND(D3/6,2)</f>
        <v>342.27</v>
      </c>
      <c r="G3" s="16">
        <f t="shared" ref="G3:G20" si="1">ROUND((D3*14/365*12)/365,4)</f>
        <v>2.5897000000000001</v>
      </c>
      <c r="H3" s="14">
        <f>((D3*14+E3*12+G3*365)/(A3*44))</f>
        <v>25.462688636363637</v>
      </c>
      <c r="I3" s="17">
        <f>ROUND(D3+E3+F3+(G3*30.4167),2)</f>
        <v>3267.71</v>
      </c>
      <c r="K3" s="18"/>
    </row>
    <row r="4" spans="1:11" s="19" customFormat="1" ht="18.75" customHeight="1" x14ac:dyDescent="0.25">
      <c r="A4" s="2">
        <v>25</v>
      </c>
      <c r="B4" s="5">
        <f>ROUND(A4/$A$3,5)</f>
        <v>0.71428999999999998</v>
      </c>
      <c r="C4" s="20">
        <f>IF(C3&gt;0,ROUND($J$1*B4,2),0)</f>
        <v>0</v>
      </c>
      <c r="D4" s="21">
        <f>ROUND((B4*$D$3+J$1*B4*C$3),2)</f>
        <v>1466.89</v>
      </c>
      <c r="E4" s="14">
        <f>ROUND((D4+F4)*0.331,2)</f>
        <v>566.46</v>
      </c>
      <c r="F4" s="15">
        <f>ROUND(D4/6,2)</f>
        <v>244.48</v>
      </c>
      <c r="G4" s="16">
        <f t="shared" si="1"/>
        <v>1.8498000000000001</v>
      </c>
      <c r="H4" s="14">
        <f t="shared" ref="H4:H19" si="2">((D4*14+E4*12+G4*365)/(A4*44))</f>
        <v>25.462870000000002</v>
      </c>
      <c r="I4" s="17">
        <f>ROUND(D4+E4+F4+(G4*30.4167),2)</f>
        <v>2334.09</v>
      </c>
    </row>
    <row r="5" spans="1:11" s="19" customFormat="1" ht="18.75" customHeight="1" x14ac:dyDescent="0.25">
      <c r="A5" s="22">
        <v>34</v>
      </c>
      <c r="B5" s="5">
        <f>ROUND(A5/$A$3,5)</f>
        <v>0.97143000000000002</v>
      </c>
      <c r="C5" s="20"/>
      <c r="D5" s="21">
        <f t="shared" ref="D5:D19" si="3">ROUND((B5*$D$3+J$1*B5*C$3),2)</f>
        <v>1994.96</v>
      </c>
      <c r="E5" s="14">
        <f t="shared" si="0"/>
        <v>770.39</v>
      </c>
      <c r="F5" s="15">
        <f t="shared" ref="F5:F19" si="4">ROUND(D5/6,2)</f>
        <v>332.49</v>
      </c>
      <c r="G5" s="16">
        <f t="shared" si="1"/>
        <v>2.5156999999999998</v>
      </c>
      <c r="H5" s="14">
        <f t="shared" si="2"/>
        <v>25.462801136363638</v>
      </c>
      <c r="I5" s="17">
        <f t="shared" ref="I5:I20" si="5">ROUND(D5+E5+F5+(G5*30.4167),2)</f>
        <v>3174.36</v>
      </c>
      <c r="K5" s="23"/>
    </row>
    <row r="6" spans="1:11" s="19" customFormat="1" ht="18.75" customHeight="1" x14ac:dyDescent="0.25">
      <c r="A6" s="22">
        <v>32.5</v>
      </c>
      <c r="B6" s="5">
        <f t="shared" ref="B6:B19" si="6">ROUND(A6/$A$3,5)</f>
        <v>0.92857000000000001</v>
      </c>
      <c r="C6" s="20"/>
      <c r="D6" s="21">
        <f t="shared" si="3"/>
        <v>1906.94</v>
      </c>
      <c r="E6" s="14">
        <f t="shared" si="0"/>
        <v>736.4</v>
      </c>
      <c r="F6" s="15">
        <f t="shared" si="4"/>
        <v>317.82</v>
      </c>
      <c r="G6" s="16">
        <f t="shared" si="1"/>
        <v>2.4047000000000001</v>
      </c>
      <c r="H6" s="14">
        <f t="shared" si="2"/>
        <v>25.462710139860139</v>
      </c>
      <c r="I6" s="17">
        <f t="shared" si="5"/>
        <v>3034.3</v>
      </c>
    </row>
    <row r="7" spans="1:11" s="19" customFormat="1" ht="18.75" customHeight="1" x14ac:dyDescent="0.25">
      <c r="A7" s="22">
        <v>32</v>
      </c>
      <c r="B7" s="5">
        <f t="shared" si="6"/>
        <v>0.91429000000000005</v>
      </c>
      <c r="C7" s="20"/>
      <c r="D7" s="21">
        <f t="shared" si="3"/>
        <v>1877.61</v>
      </c>
      <c r="E7" s="14">
        <f t="shared" si="0"/>
        <v>725.07</v>
      </c>
      <c r="F7" s="15">
        <f t="shared" si="4"/>
        <v>312.94</v>
      </c>
      <c r="G7" s="16">
        <f t="shared" si="1"/>
        <v>2.3677000000000001</v>
      </c>
      <c r="H7" s="14">
        <f t="shared" si="2"/>
        <v>25.462777343749998</v>
      </c>
      <c r="I7" s="17">
        <f t="shared" si="5"/>
        <v>2987.64</v>
      </c>
    </row>
    <row r="8" spans="1:11" s="19" customFormat="1" ht="18.75" customHeight="1" x14ac:dyDescent="0.25">
      <c r="A8" s="22">
        <v>30</v>
      </c>
      <c r="B8" s="5">
        <f t="shared" si="6"/>
        <v>0.85714000000000001</v>
      </c>
      <c r="C8" s="20"/>
      <c r="D8" s="21">
        <f t="shared" si="3"/>
        <v>1760.25</v>
      </c>
      <c r="E8" s="14">
        <f t="shared" si="0"/>
        <v>679.75</v>
      </c>
      <c r="F8" s="15">
        <f t="shared" si="4"/>
        <v>293.38</v>
      </c>
      <c r="G8" s="16">
        <f t="shared" si="1"/>
        <v>2.2197</v>
      </c>
      <c r="H8" s="14">
        <f t="shared" si="2"/>
        <v>25.462644318181816</v>
      </c>
      <c r="I8" s="17">
        <f t="shared" si="5"/>
        <v>2800.9</v>
      </c>
    </row>
    <row r="9" spans="1:11" s="19" customFormat="1" ht="18.75" customHeight="1" x14ac:dyDescent="0.25">
      <c r="A9" s="22">
        <v>27.5</v>
      </c>
      <c r="B9" s="5">
        <f t="shared" si="6"/>
        <v>0.78571000000000002</v>
      </c>
      <c r="C9" s="20"/>
      <c r="D9" s="21">
        <f t="shared" si="3"/>
        <v>1613.56</v>
      </c>
      <c r="E9" s="14">
        <f t="shared" si="0"/>
        <v>623.1</v>
      </c>
      <c r="F9" s="15">
        <f t="shared" si="4"/>
        <v>268.93</v>
      </c>
      <c r="G9" s="16">
        <f t="shared" si="1"/>
        <v>2.0347</v>
      </c>
      <c r="H9" s="14">
        <f t="shared" si="2"/>
        <v>25.46256652892562</v>
      </c>
      <c r="I9" s="17">
        <f t="shared" si="5"/>
        <v>2567.48</v>
      </c>
    </row>
    <row r="10" spans="1:11" s="19" customFormat="1" ht="18.75" customHeight="1" x14ac:dyDescent="0.25">
      <c r="A10" s="22">
        <v>27</v>
      </c>
      <c r="B10" s="5">
        <f t="shared" si="6"/>
        <v>0.77142999999999995</v>
      </c>
      <c r="C10" s="20"/>
      <c r="D10" s="21">
        <f t="shared" si="3"/>
        <v>1584.23</v>
      </c>
      <c r="E10" s="14">
        <f t="shared" si="0"/>
        <v>611.78</v>
      </c>
      <c r="F10" s="15">
        <f t="shared" si="4"/>
        <v>264.04000000000002</v>
      </c>
      <c r="G10" s="16">
        <f t="shared" si="1"/>
        <v>1.9978</v>
      </c>
      <c r="H10" s="14">
        <f t="shared" si="2"/>
        <v>25.462775252525255</v>
      </c>
      <c r="I10" s="17">
        <f t="shared" si="5"/>
        <v>2520.8200000000002</v>
      </c>
    </row>
    <row r="11" spans="1:11" s="19" customFormat="1" ht="18.75" customHeight="1" x14ac:dyDescent="0.25">
      <c r="A11" s="22">
        <v>26.5</v>
      </c>
      <c r="B11" s="5">
        <f t="shared" si="6"/>
        <v>0.75714000000000004</v>
      </c>
      <c r="C11" s="20"/>
      <c r="D11" s="21">
        <f t="shared" si="3"/>
        <v>1554.89</v>
      </c>
      <c r="E11" s="14">
        <f t="shared" si="0"/>
        <v>600.45000000000005</v>
      </c>
      <c r="F11" s="15">
        <f t="shared" si="4"/>
        <v>259.14999999999998</v>
      </c>
      <c r="G11" s="16">
        <f t="shared" si="1"/>
        <v>1.9608000000000001</v>
      </c>
      <c r="H11" s="14">
        <f t="shared" si="2"/>
        <v>25.462737564322474</v>
      </c>
      <c r="I11" s="17">
        <f t="shared" si="5"/>
        <v>2474.13</v>
      </c>
    </row>
    <row r="12" spans="1:11" s="19" customFormat="1" ht="18.75" customHeight="1" x14ac:dyDescent="0.25">
      <c r="A12" s="22">
        <v>25</v>
      </c>
      <c r="B12" s="5">
        <f t="shared" si="6"/>
        <v>0.71428999999999998</v>
      </c>
      <c r="C12" s="20"/>
      <c r="D12" s="21">
        <f t="shared" si="3"/>
        <v>1466.89</v>
      </c>
      <c r="E12" s="14">
        <f t="shared" si="0"/>
        <v>566.46</v>
      </c>
      <c r="F12" s="15">
        <f t="shared" si="4"/>
        <v>244.48</v>
      </c>
      <c r="G12" s="16">
        <f t="shared" si="1"/>
        <v>1.8498000000000001</v>
      </c>
      <c r="H12" s="14">
        <f t="shared" si="2"/>
        <v>25.462870000000002</v>
      </c>
      <c r="I12" s="17">
        <f t="shared" si="5"/>
        <v>2334.09</v>
      </c>
    </row>
    <row r="13" spans="1:11" s="19" customFormat="1" ht="18.75" customHeight="1" x14ac:dyDescent="0.25">
      <c r="A13" s="22">
        <v>22.5</v>
      </c>
      <c r="B13" s="5">
        <f t="shared" si="6"/>
        <v>0.64285999999999999</v>
      </c>
      <c r="C13" s="20"/>
      <c r="D13" s="21">
        <f t="shared" si="3"/>
        <v>1320.2</v>
      </c>
      <c r="E13" s="14">
        <f t="shared" si="0"/>
        <v>509.82</v>
      </c>
      <c r="F13" s="15">
        <f t="shared" si="4"/>
        <v>220.03</v>
      </c>
      <c r="G13" s="16">
        <f t="shared" si="1"/>
        <v>1.6648000000000001</v>
      </c>
      <c r="H13" s="14">
        <f t="shared" si="2"/>
        <v>25.462921212121213</v>
      </c>
      <c r="I13" s="17">
        <f t="shared" si="5"/>
        <v>2100.69</v>
      </c>
    </row>
    <row r="14" spans="1:11" s="19" customFormat="1" ht="18.75" customHeight="1" x14ac:dyDescent="0.25">
      <c r="A14" s="22">
        <v>21</v>
      </c>
      <c r="B14" s="5">
        <f t="shared" si="6"/>
        <v>0.6</v>
      </c>
      <c r="C14" s="20"/>
      <c r="D14" s="21">
        <f t="shared" si="3"/>
        <v>1232.18</v>
      </c>
      <c r="E14" s="14">
        <f t="shared" si="0"/>
        <v>475.83</v>
      </c>
      <c r="F14" s="15">
        <f t="shared" si="4"/>
        <v>205.36</v>
      </c>
      <c r="G14" s="16">
        <f t="shared" si="1"/>
        <v>1.5538000000000001</v>
      </c>
      <c r="H14" s="14">
        <f t="shared" si="2"/>
        <v>25.46278896103896</v>
      </c>
      <c r="I14" s="17">
        <f t="shared" si="5"/>
        <v>1960.63</v>
      </c>
    </row>
    <row r="15" spans="1:11" s="19" customFormat="1" ht="18.75" customHeight="1" x14ac:dyDescent="0.25">
      <c r="A15" s="22">
        <v>20</v>
      </c>
      <c r="B15" s="5">
        <f t="shared" si="6"/>
        <v>0.57142999999999999</v>
      </c>
      <c r="C15" s="20"/>
      <c r="D15" s="21">
        <f t="shared" si="3"/>
        <v>1173.51</v>
      </c>
      <c r="E15" s="14">
        <f t="shared" si="0"/>
        <v>453.17</v>
      </c>
      <c r="F15" s="15">
        <f t="shared" si="4"/>
        <v>195.59</v>
      </c>
      <c r="G15" s="16">
        <f t="shared" si="1"/>
        <v>1.4798</v>
      </c>
      <c r="H15" s="14">
        <f t="shared" si="2"/>
        <v>25.462848863636363</v>
      </c>
      <c r="I15" s="17">
        <f t="shared" si="5"/>
        <v>1867.28</v>
      </c>
    </row>
    <row r="16" spans="1:11" s="19" customFormat="1" ht="18.75" customHeight="1" x14ac:dyDescent="0.25">
      <c r="A16" s="22">
        <v>18.5</v>
      </c>
      <c r="B16" s="5">
        <f t="shared" si="6"/>
        <v>0.52856999999999998</v>
      </c>
      <c r="C16" s="20"/>
      <c r="D16" s="21">
        <f t="shared" si="3"/>
        <v>1085.49</v>
      </c>
      <c r="E16" s="14">
        <f t="shared" si="0"/>
        <v>419.18</v>
      </c>
      <c r="F16" s="15">
        <f t="shared" si="4"/>
        <v>180.92</v>
      </c>
      <c r="G16" s="16">
        <f t="shared" si="1"/>
        <v>1.3688</v>
      </c>
      <c r="H16" s="14">
        <f t="shared" si="2"/>
        <v>25.462692874692877</v>
      </c>
      <c r="I16" s="17">
        <f t="shared" si="5"/>
        <v>1727.22</v>
      </c>
    </row>
    <row r="17" spans="1:11" s="19" customFormat="1" ht="18.75" customHeight="1" x14ac:dyDescent="0.25">
      <c r="A17" s="22">
        <v>15</v>
      </c>
      <c r="B17" s="5">
        <f t="shared" si="6"/>
        <v>0.42857000000000001</v>
      </c>
      <c r="C17" s="20"/>
      <c r="D17" s="21">
        <f t="shared" si="3"/>
        <v>880.12</v>
      </c>
      <c r="E17" s="14">
        <f t="shared" si="0"/>
        <v>339.87</v>
      </c>
      <c r="F17" s="15">
        <f t="shared" si="4"/>
        <v>146.69</v>
      </c>
      <c r="G17" s="16">
        <f t="shared" si="1"/>
        <v>1.1099000000000001</v>
      </c>
      <c r="H17" s="14">
        <f t="shared" si="2"/>
        <v>25.462474999999998</v>
      </c>
      <c r="I17" s="17">
        <f t="shared" si="5"/>
        <v>1400.44</v>
      </c>
    </row>
    <row r="18" spans="1:11" s="19" customFormat="1" ht="18.75" customHeight="1" x14ac:dyDescent="0.25">
      <c r="A18" s="22">
        <v>12.5</v>
      </c>
      <c r="B18" s="5">
        <f t="shared" si="6"/>
        <v>0.35714000000000001</v>
      </c>
      <c r="C18" s="20"/>
      <c r="D18" s="21">
        <f t="shared" si="3"/>
        <v>733.43</v>
      </c>
      <c r="E18" s="14">
        <f t="shared" si="0"/>
        <v>283.23</v>
      </c>
      <c r="F18" s="15">
        <f t="shared" si="4"/>
        <v>122.24</v>
      </c>
      <c r="G18" s="16">
        <f t="shared" si="1"/>
        <v>0.92490000000000006</v>
      </c>
      <c r="H18" s="14">
        <f t="shared" si="2"/>
        <v>25.462488181818181</v>
      </c>
      <c r="I18" s="17">
        <f t="shared" si="5"/>
        <v>1167.03</v>
      </c>
    </row>
    <row r="19" spans="1:11" s="19" customFormat="1" ht="18.75" customHeight="1" x14ac:dyDescent="0.25">
      <c r="A19" s="22">
        <v>10</v>
      </c>
      <c r="B19" s="5">
        <f t="shared" si="6"/>
        <v>0.28571000000000002</v>
      </c>
      <c r="C19" s="20"/>
      <c r="D19" s="21">
        <f t="shared" si="3"/>
        <v>586.74</v>
      </c>
      <c r="E19" s="14">
        <f t="shared" si="0"/>
        <v>226.58</v>
      </c>
      <c r="F19" s="15">
        <f t="shared" si="4"/>
        <v>97.79</v>
      </c>
      <c r="G19" s="16">
        <f t="shared" si="1"/>
        <v>0.7399</v>
      </c>
      <c r="H19" s="14">
        <f t="shared" si="2"/>
        <v>25.462235227272728</v>
      </c>
      <c r="I19" s="17">
        <f t="shared" si="5"/>
        <v>933.62</v>
      </c>
    </row>
    <row r="20" spans="1:11" s="19" customFormat="1" ht="18.75" customHeight="1" x14ac:dyDescent="0.25">
      <c r="A20" s="24">
        <v>7.5</v>
      </c>
      <c r="B20" s="5">
        <f>ROUND(A20/$A$3,5)</f>
        <v>0.21429000000000001</v>
      </c>
      <c r="C20" s="25"/>
      <c r="D20" s="21">
        <f>ROUND((B20*$D$3+J$1*B20*C$3),2)</f>
        <v>440.07</v>
      </c>
      <c r="E20" s="14">
        <f>ROUND((D20+F20)*0.331,2)</f>
        <v>169.94</v>
      </c>
      <c r="F20" s="15">
        <f>ROUND(D20/6,2)</f>
        <v>73.349999999999994</v>
      </c>
      <c r="G20" s="16">
        <f t="shared" si="1"/>
        <v>0.55489999999999995</v>
      </c>
      <c r="H20" s="14">
        <f t="shared" ref="H20" si="7">((D20*14+E20*12+G20*365)/(A20*44))</f>
        <v>25.46302575757576</v>
      </c>
      <c r="I20" s="17">
        <f t="shared" si="5"/>
        <v>700.24</v>
      </c>
    </row>
    <row r="21" spans="1:11" ht="15.75" thickBot="1" x14ac:dyDescent="0.3">
      <c r="A21" s="26"/>
      <c r="B21" s="27"/>
      <c r="C21" s="28"/>
      <c r="D21" s="29"/>
      <c r="E21" s="29"/>
      <c r="F21" s="30"/>
      <c r="G21" s="31"/>
      <c r="H21" s="32"/>
      <c r="I21" s="32"/>
    </row>
    <row r="22" spans="1:11" ht="26.25" thickBot="1" x14ac:dyDescent="0.3">
      <c r="A22" s="7" t="s">
        <v>9</v>
      </c>
      <c r="B22" s="8" t="s">
        <v>1</v>
      </c>
      <c r="C22" s="9" t="s">
        <v>2</v>
      </c>
      <c r="D22" s="9" t="s">
        <v>3</v>
      </c>
      <c r="E22" s="9" t="s">
        <v>4</v>
      </c>
      <c r="F22" s="10" t="s">
        <v>5</v>
      </c>
      <c r="G22" s="11" t="s">
        <v>6</v>
      </c>
      <c r="H22" s="11" t="s">
        <v>7</v>
      </c>
      <c r="I22" s="12" t="s">
        <v>8</v>
      </c>
    </row>
    <row r="23" spans="1:11" ht="18.75" customHeight="1" x14ac:dyDescent="0.25">
      <c r="A23" s="13">
        <v>35</v>
      </c>
      <c r="B23" s="5">
        <f>ROUND(A23/$A$3,5)</f>
        <v>1</v>
      </c>
      <c r="C23" s="1">
        <v>1</v>
      </c>
      <c r="D23" s="21">
        <v>1729.44</v>
      </c>
      <c r="E23" s="14">
        <f t="shared" ref="E23:E40" si="8">ROUND((D23+F23)*0.331,2)</f>
        <v>667.85</v>
      </c>
      <c r="F23" s="15">
        <f>ROUND(D23/6,2)</f>
        <v>288.24</v>
      </c>
      <c r="G23" s="16">
        <f t="shared" ref="G23:G40" si="9">ROUND((D23*14/365*12)/365,4)</f>
        <v>2.1808999999999998</v>
      </c>
      <c r="H23" s="14">
        <f>((D23*14+E23*12+G23*365)/(A23*44))</f>
        <v>21.443109415584416</v>
      </c>
      <c r="I23" s="17">
        <f>ROUND(D23+E23+F23+(G23*30.4167),2)</f>
        <v>2751.87</v>
      </c>
      <c r="J23" s="40"/>
    </row>
    <row r="24" spans="1:11" ht="18.75" customHeight="1" x14ac:dyDescent="0.25">
      <c r="A24" s="2">
        <v>25</v>
      </c>
      <c r="B24" s="5">
        <f>ROUND(A24/$A$3,5)</f>
        <v>0.71428999999999998</v>
      </c>
      <c r="C24" s="20">
        <f>IF(C23&gt;0,ROUND($J$1*B24,2),0)</f>
        <v>32.630000000000003</v>
      </c>
      <c r="D24" s="21">
        <f>ROUND((B24*$D$23+J$1*B24*C$23),2)</f>
        <v>1267.95</v>
      </c>
      <c r="E24" s="14">
        <f t="shared" si="8"/>
        <v>489.64</v>
      </c>
      <c r="F24" s="15">
        <f t="shared" ref="F24:F40" si="10">ROUND(D24/6,2)</f>
        <v>211.33</v>
      </c>
      <c r="G24" s="16">
        <f t="shared" si="9"/>
        <v>1.5989</v>
      </c>
      <c r="H24" s="14">
        <f t="shared" ref="H24:H40" si="11">((D24*14+E24*12+G24*365)/(A24*44))</f>
        <v>22.009616818181819</v>
      </c>
      <c r="I24" s="17">
        <f t="shared" ref="I24:I40" si="12">ROUND(D24+E24+F24+(G24*30.4167),2)</f>
        <v>2017.55</v>
      </c>
      <c r="K24" s="33"/>
    </row>
    <row r="25" spans="1:11" ht="18.75" customHeight="1" x14ac:dyDescent="0.25">
      <c r="A25" s="22">
        <v>34</v>
      </c>
      <c r="B25" s="5">
        <f t="shared" ref="B25:B40" si="13">ROUND(A25/$A$3,5)</f>
        <v>0.97143000000000002</v>
      </c>
      <c r="C25" s="20"/>
      <c r="D25" s="21">
        <f>ROUND((B25*$D$23),2)</f>
        <v>1680.03</v>
      </c>
      <c r="E25" s="14">
        <f t="shared" si="8"/>
        <v>648.77</v>
      </c>
      <c r="F25" s="15">
        <f t="shared" si="10"/>
        <v>280.01</v>
      </c>
      <c r="G25" s="16">
        <f t="shared" si="9"/>
        <v>2.1185999999999998</v>
      </c>
      <c r="H25" s="14">
        <f t="shared" si="11"/>
        <v>21.443147727272724</v>
      </c>
      <c r="I25" s="17">
        <f t="shared" si="12"/>
        <v>2673.25</v>
      </c>
      <c r="K25" s="33"/>
    </row>
    <row r="26" spans="1:11" ht="18.75" customHeight="1" x14ac:dyDescent="0.25">
      <c r="A26" s="22">
        <v>32.5</v>
      </c>
      <c r="B26" s="5">
        <f t="shared" si="13"/>
        <v>0.92857000000000001</v>
      </c>
      <c r="C26" s="20"/>
      <c r="D26" s="21">
        <f t="shared" ref="D26:D40" si="14">ROUND((B26*$D$23),2)</f>
        <v>1605.91</v>
      </c>
      <c r="E26" s="14">
        <f t="shared" si="8"/>
        <v>620.15</v>
      </c>
      <c r="F26" s="15">
        <f t="shared" si="10"/>
        <v>267.64999999999998</v>
      </c>
      <c r="G26" s="16">
        <f t="shared" si="9"/>
        <v>2.0251000000000001</v>
      </c>
      <c r="H26" s="14">
        <f t="shared" si="11"/>
        <v>21.443147902097902</v>
      </c>
      <c r="I26" s="17">
        <f t="shared" si="12"/>
        <v>2555.31</v>
      </c>
      <c r="J26" s="19"/>
      <c r="K26" s="33"/>
    </row>
    <row r="27" spans="1:11" ht="18.75" customHeight="1" x14ac:dyDescent="0.25">
      <c r="A27" s="22">
        <v>32</v>
      </c>
      <c r="B27" s="5">
        <f t="shared" si="13"/>
        <v>0.91429000000000005</v>
      </c>
      <c r="C27" s="20"/>
      <c r="D27" s="21">
        <f t="shared" si="14"/>
        <v>1581.21</v>
      </c>
      <c r="E27" s="14">
        <f t="shared" si="8"/>
        <v>610.61</v>
      </c>
      <c r="F27" s="15">
        <f t="shared" si="10"/>
        <v>263.54000000000002</v>
      </c>
      <c r="G27" s="16">
        <f t="shared" si="9"/>
        <v>1.9939</v>
      </c>
      <c r="H27" s="14">
        <f t="shared" si="11"/>
        <v>21.443205610795456</v>
      </c>
      <c r="I27" s="17">
        <f t="shared" si="12"/>
        <v>2516.0100000000002</v>
      </c>
      <c r="J27" s="19"/>
      <c r="K27" s="33"/>
    </row>
    <row r="28" spans="1:11" ht="18.75" customHeight="1" x14ac:dyDescent="0.25">
      <c r="A28" s="22">
        <v>30</v>
      </c>
      <c r="B28" s="5">
        <f t="shared" si="13"/>
        <v>0.85714000000000001</v>
      </c>
      <c r="C28" s="20"/>
      <c r="D28" s="21">
        <f t="shared" si="14"/>
        <v>1482.37</v>
      </c>
      <c r="E28" s="14">
        <f t="shared" si="8"/>
        <v>572.44000000000005</v>
      </c>
      <c r="F28" s="15">
        <f t="shared" si="10"/>
        <v>247.06</v>
      </c>
      <c r="G28" s="16">
        <f t="shared" si="9"/>
        <v>1.8693</v>
      </c>
      <c r="H28" s="14">
        <f t="shared" si="11"/>
        <v>21.442995833333331</v>
      </c>
      <c r="I28" s="17">
        <f t="shared" si="12"/>
        <v>2358.73</v>
      </c>
      <c r="J28" s="19"/>
      <c r="K28" s="33"/>
    </row>
    <row r="29" spans="1:11" ht="18.75" customHeight="1" x14ac:dyDescent="0.25">
      <c r="A29" s="22">
        <v>27.5</v>
      </c>
      <c r="B29" s="5">
        <f t="shared" si="13"/>
        <v>0.78571000000000002</v>
      </c>
      <c r="C29" s="20"/>
      <c r="D29" s="21">
        <f t="shared" si="14"/>
        <v>1358.84</v>
      </c>
      <c r="E29" s="14">
        <f t="shared" si="8"/>
        <v>524.74</v>
      </c>
      <c r="F29" s="15">
        <f t="shared" si="10"/>
        <v>226.47</v>
      </c>
      <c r="G29" s="16">
        <f t="shared" si="9"/>
        <v>1.7135</v>
      </c>
      <c r="H29" s="14">
        <f t="shared" si="11"/>
        <v>21.443030991735537</v>
      </c>
      <c r="I29" s="17">
        <f t="shared" si="12"/>
        <v>2162.17</v>
      </c>
      <c r="J29" s="19"/>
      <c r="K29" s="33"/>
    </row>
    <row r="30" spans="1:11" ht="18.75" customHeight="1" x14ac:dyDescent="0.25">
      <c r="A30" s="22">
        <v>27</v>
      </c>
      <c r="B30" s="5">
        <f t="shared" si="13"/>
        <v>0.77142999999999995</v>
      </c>
      <c r="C30" s="20"/>
      <c r="D30" s="21">
        <f t="shared" si="14"/>
        <v>1334.14</v>
      </c>
      <c r="E30" s="14">
        <f t="shared" si="8"/>
        <v>515.20000000000005</v>
      </c>
      <c r="F30" s="15">
        <f t="shared" si="10"/>
        <v>222.36</v>
      </c>
      <c r="G30" s="16">
        <f t="shared" si="9"/>
        <v>1.6823999999999999</v>
      </c>
      <c r="H30" s="14">
        <f t="shared" si="11"/>
        <v>21.443127946127952</v>
      </c>
      <c r="I30" s="17">
        <f t="shared" si="12"/>
        <v>2122.87</v>
      </c>
      <c r="J30" s="19"/>
      <c r="K30" s="33"/>
    </row>
    <row r="31" spans="1:11" ht="18.75" customHeight="1" x14ac:dyDescent="0.25">
      <c r="A31" s="22">
        <v>26.5</v>
      </c>
      <c r="B31" s="5">
        <f t="shared" si="13"/>
        <v>0.75714000000000004</v>
      </c>
      <c r="C31" s="20"/>
      <c r="D31" s="21">
        <f t="shared" si="14"/>
        <v>1309.43</v>
      </c>
      <c r="E31" s="14">
        <f t="shared" si="8"/>
        <v>505.66</v>
      </c>
      <c r="F31" s="15">
        <f t="shared" si="10"/>
        <v>218.24</v>
      </c>
      <c r="G31" s="16">
        <f t="shared" si="9"/>
        <v>1.6512</v>
      </c>
      <c r="H31" s="14">
        <f t="shared" si="11"/>
        <v>21.443077186963979</v>
      </c>
      <c r="I31" s="17">
        <f t="shared" si="12"/>
        <v>2083.5500000000002</v>
      </c>
      <c r="J31" s="19"/>
      <c r="K31" s="33"/>
    </row>
    <row r="32" spans="1:11" ht="18.75" customHeight="1" x14ac:dyDescent="0.25">
      <c r="A32" s="22">
        <v>25</v>
      </c>
      <c r="B32" s="5">
        <f t="shared" si="13"/>
        <v>0.71428999999999998</v>
      </c>
      <c r="C32" s="20"/>
      <c r="D32" s="21">
        <f t="shared" si="14"/>
        <v>1235.32</v>
      </c>
      <c r="E32" s="14">
        <f t="shared" si="8"/>
        <v>477.04</v>
      </c>
      <c r="F32" s="15">
        <f t="shared" si="10"/>
        <v>205.89</v>
      </c>
      <c r="G32" s="16">
        <f t="shared" si="9"/>
        <v>1.5578000000000001</v>
      </c>
      <c r="H32" s="14">
        <f t="shared" si="11"/>
        <v>21.443233636363637</v>
      </c>
      <c r="I32" s="17">
        <f t="shared" si="12"/>
        <v>1965.63</v>
      </c>
      <c r="J32" s="19"/>
      <c r="K32" s="33"/>
    </row>
    <row r="33" spans="1:11" ht="18.75" customHeight="1" x14ac:dyDescent="0.25">
      <c r="A33" s="22">
        <v>22.5</v>
      </c>
      <c r="B33" s="5">
        <f t="shared" si="13"/>
        <v>0.64285999999999999</v>
      </c>
      <c r="C33" s="20"/>
      <c r="D33" s="21">
        <f t="shared" si="14"/>
        <v>1111.79</v>
      </c>
      <c r="E33" s="14">
        <f t="shared" si="8"/>
        <v>429.34</v>
      </c>
      <c r="F33" s="15">
        <f t="shared" si="10"/>
        <v>185.3</v>
      </c>
      <c r="G33" s="16">
        <f t="shared" si="9"/>
        <v>1.4019999999999999</v>
      </c>
      <c r="H33" s="14">
        <f t="shared" si="11"/>
        <v>21.443303030303028</v>
      </c>
      <c r="I33" s="17">
        <f t="shared" si="12"/>
        <v>1769.07</v>
      </c>
      <c r="J33" s="19"/>
      <c r="K33" s="33"/>
    </row>
    <row r="34" spans="1:11" ht="18.75" customHeight="1" x14ac:dyDescent="0.25">
      <c r="A34" s="22">
        <v>21</v>
      </c>
      <c r="B34" s="5">
        <f t="shared" si="13"/>
        <v>0.6</v>
      </c>
      <c r="C34" s="20"/>
      <c r="D34" s="21">
        <f t="shared" si="14"/>
        <v>1037.6600000000001</v>
      </c>
      <c r="E34" s="14">
        <f t="shared" si="8"/>
        <v>400.71</v>
      </c>
      <c r="F34" s="15">
        <f t="shared" si="10"/>
        <v>172.94</v>
      </c>
      <c r="G34" s="16">
        <f t="shared" si="9"/>
        <v>1.3085</v>
      </c>
      <c r="H34" s="14">
        <f t="shared" si="11"/>
        <v>21.443033008658013</v>
      </c>
      <c r="I34" s="17">
        <f t="shared" si="12"/>
        <v>1651.11</v>
      </c>
      <c r="J34" s="19"/>
      <c r="K34" s="33"/>
    </row>
    <row r="35" spans="1:11" ht="18.75" customHeight="1" x14ac:dyDescent="0.25">
      <c r="A35" s="22">
        <v>20</v>
      </c>
      <c r="B35" s="5">
        <f t="shared" si="13"/>
        <v>0.57142999999999999</v>
      </c>
      <c r="C35" s="20"/>
      <c r="D35" s="21">
        <f t="shared" si="14"/>
        <v>988.25</v>
      </c>
      <c r="E35" s="14">
        <f t="shared" si="8"/>
        <v>381.63</v>
      </c>
      <c r="F35" s="15">
        <f t="shared" si="10"/>
        <v>164.71</v>
      </c>
      <c r="G35" s="16">
        <f t="shared" si="9"/>
        <v>1.2462</v>
      </c>
      <c r="H35" s="14">
        <f t="shared" si="11"/>
        <v>21.443094318181817</v>
      </c>
      <c r="I35" s="17">
        <f t="shared" si="12"/>
        <v>1572.5</v>
      </c>
      <c r="J35" s="19"/>
      <c r="K35" s="33"/>
    </row>
    <row r="36" spans="1:11" ht="18.75" customHeight="1" x14ac:dyDescent="0.25">
      <c r="A36" s="22">
        <v>18.5</v>
      </c>
      <c r="B36" s="5">
        <f t="shared" si="13"/>
        <v>0.52856999999999998</v>
      </c>
      <c r="C36" s="20"/>
      <c r="D36" s="21">
        <f t="shared" si="14"/>
        <v>914.13</v>
      </c>
      <c r="E36" s="14">
        <f t="shared" si="8"/>
        <v>353.01</v>
      </c>
      <c r="F36" s="15">
        <f t="shared" si="10"/>
        <v>152.36000000000001</v>
      </c>
      <c r="G36" s="16">
        <f t="shared" si="9"/>
        <v>1.1527000000000001</v>
      </c>
      <c r="H36" s="14">
        <f t="shared" si="11"/>
        <v>21.443090294840292</v>
      </c>
      <c r="I36" s="17">
        <f t="shared" si="12"/>
        <v>1454.56</v>
      </c>
      <c r="J36" s="19"/>
      <c r="K36" s="33"/>
    </row>
    <row r="37" spans="1:11" ht="18.75" customHeight="1" x14ac:dyDescent="0.25">
      <c r="A37" s="22">
        <v>15</v>
      </c>
      <c r="B37" s="5">
        <f t="shared" si="13"/>
        <v>0.42857000000000001</v>
      </c>
      <c r="C37" s="20"/>
      <c r="D37" s="21">
        <f t="shared" si="14"/>
        <v>741.19</v>
      </c>
      <c r="E37" s="14">
        <f t="shared" si="8"/>
        <v>286.22000000000003</v>
      </c>
      <c r="F37" s="15">
        <f t="shared" si="10"/>
        <v>123.53</v>
      </c>
      <c r="G37" s="16">
        <f t="shared" si="9"/>
        <v>0.93469999999999998</v>
      </c>
      <c r="H37" s="14">
        <f t="shared" si="11"/>
        <v>21.443129545454543</v>
      </c>
      <c r="I37" s="17">
        <f t="shared" si="12"/>
        <v>1179.3699999999999</v>
      </c>
      <c r="J37" s="19"/>
      <c r="K37" s="33"/>
    </row>
    <row r="38" spans="1:11" ht="18.75" customHeight="1" x14ac:dyDescent="0.25">
      <c r="A38" s="22">
        <v>12.5</v>
      </c>
      <c r="B38" s="5">
        <f t="shared" si="13"/>
        <v>0.35714000000000001</v>
      </c>
      <c r="C38" s="20"/>
      <c r="D38" s="21">
        <f t="shared" si="14"/>
        <v>617.65</v>
      </c>
      <c r="E38" s="14">
        <f t="shared" si="8"/>
        <v>238.52</v>
      </c>
      <c r="F38" s="15">
        <f t="shared" si="10"/>
        <v>102.94</v>
      </c>
      <c r="G38" s="16">
        <f t="shared" si="9"/>
        <v>0.77890000000000004</v>
      </c>
      <c r="H38" s="14">
        <f t="shared" si="11"/>
        <v>21.442979090909091</v>
      </c>
      <c r="I38" s="17">
        <f t="shared" si="12"/>
        <v>982.8</v>
      </c>
      <c r="J38" s="19"/>
      <c r="K38" s="33"/>
    </row>
    <row r="39" spans="1:11" ht="18.75" customHeight="1" x14ac:dyDescent="0.25">
      <c r="A39" s="22">
        <v>10</v>
      </c>
      <c r="B39" s="5">
        <f t="shared" si="13"/>
        <v>0.28571000000000002</v>
      </c>
      <c r="C39" s="20"/>
      <c r="D39" s="21">
        <f t="shared" si="14"/>
        <v>494.12</v>
      </c>
      <c r="E39" s="14">
        <f t="shared" si="8"/>
        <v>190.81</v>
      </c>
      <c r="F39" s="15">
        <f t="shared" si="10"/>
        <v>82.35</v>
      </c>
      <c r="G39" s="16">
        <f t="shared" si="9"/>
        <v>0.62309999999999999</v>
      </c>
      <c r="H39" s="14">
        <f t="shared" si="11"/>
        <v>21.442798863636369</v>
      </c>
      <c r="I39" s="17">
        <f t="shared" si="12"/>
        <v>786.23</v>
      </c>
      <c r="J39" s="19"/>
      <c r="K39" s="33"/>
    </row>
    <row r="40" spans="1:11" ht="18.75" customHeight="1" x14ac:dyDescent="0.25">
      <c r="A40" s="34">
        <v>7.5</v>
      </c>
      <c r="B40" s="35">
        <f t="shared" si="13"/>
        <v>0.21429000000000001</v>
      </c>
      <c r="C40" s="36"/>
      <c r="D40" s="21">
        <f t="shared" si="14"/>
        <v>370.6</v>
      </c>
      <c r="E40" s="14">
        <f t="shared" si="8"/>
        <v>143.11000000000001</v>
      </c>
      <c r="F40" s="15">
        <f t="shared" si="10"/>
        <v>61.77</v>
      </c>
      <c r="G40" s="16">
        <f t="shared" si="9"/>
        <v>0.46729999999999999</v>
      </c>
      <c r="H40" s="14">
        <f t="shared" si="11"/>
        <v>21.443286363636368</v>
      </c>
      <c r="I40" s="17">
        <f t="shared" si="12"/>
        <v>589.69000000000005</v>
      </c>
      <c r="J40" s="19"/>
      <c r="K40" s="33"/>
    </row>
    <row r="41" spans="1:11" ht="15.75" thickBot="1" x14ac:dyDescent="0.3"/>
    <row r="42" spans="1:11" ht="26.25" thickBot="1" x14ac:dyDescent="0.3">
      <c r="A42" s="7" t="s">
        <v>10</v>
      </c>
      <c r="B42" s="8" t="s">
        <v>1</v>
      </c>
      <c r="C42" s="9" t="s">
        <v>2</v>
      </c>
      <c r="D42" s="9" t="s">
        <v>3</v>
      </c>
      <c r="E42" s="9" t="s">
        <v>4</v>
      </c>
      <c r="F42" s="10" t="s">
        <v>5</v>
      </c>
      <c r="G42" s="11" t="s">
        <v>6</v>
      </c>
      <c r="H42" s="11" t="s">
        <v>7</v>
      </c>
      <c r="I42" s="12" t="s">
        <v>8</v>
      </c>
    </row>
    <row r="43" spans="1:11" ht="18.75" customHeight="1" x14ac:dyDescent="0.25">
      <c r="A43" s="13">
        <v>35</v>
      </c>
      <c r="B43" s="5">
        <f t="shared" ref="B43:B60" si="15">ROUND(A43/$A$43,5)</f>
        <v>1</v>
      </c>
      <c r="C43" s="1">
        <v>2</v>
      </c>
      <c r="D43" s="21">
        <v>1528.83</v>
      </c>
      <c r="E43" s="14">
        <f t="shared" ref="E43:E60" si="16">ROUND((D43+F43)*0.331,2)</f>
        <v>590.38</v>
      </c>
      <c r="F43" s="15">
        <f>ROUND(D43/6,2)</f>
        <v>254.81</v>
      </c>
      <c r="G43" s="16">
        <f t="shared" ref="G43:G60" si="17">ROUND((D43*14/365*12)/365,4)</f>
        <v>1.9278999999999999</v>
      </c>
      <c r="H43" s="14">
        <f>((D43*14+E43*12+G43*365)/(A43*44))</f>
        <v>18.955755519480519</v>
      </c>
      <c r="I43" s="17">
        <f t="shared" ref="I43:I60" si="18">ROUND(D43+E43+F43+(G43*30.4167),2)</f>
        <v>2432.66</v>
      </c>
      <c r="J43" s="40"/>
    </row>
    <row r="44" spans="1:11" ht="18.75" customHeight="1" x14ac:dyDescent="0.25">
      <c r="A44" s="2">
        <v>12</v>
      </c>
      <c r="B44" s="5">
        <f t="shared" si="15"/>
        <v>0.34286</v>
      </c>
      <c r="C44" s="20">
        <f>IF(C43&gt;0,ROUND($J$1*B44,2),0)</f>
        <v>15.66</v>
      </c>
      <c r="D44" s="21">
        <f>ROUND((B44*$D$43+J$1*B44*C$43),2)</f>
        <v>555.5</v>
      </c>
      <c r="E44" s="14">
        <f t="shared" si="16"/>
        <v>214.51</v>
      </c>
      <c r="F44" s="15">
        <f t="shared" ref="F44:F60" si="19">ROUND(D44/6,2)</f>
        <v>92.58</v>
      </c>
      <c r="G44" s="16">
        <f t="shared" si="17"/>
        <v>0.70050000000000001</v>
      </c>
      <c r="H44" s="14">
        <f t="shared" ref="H44:H60" si="20">((D44*14+E44*12+G44*365)/(A44*44))</f>
        <v>20.08864109848485</v>
      </c>
      <c r="I44" s="17">
        <f t="shared" si="18"/>
        <v>883.9</v>
      </c>
      <c r="J44" s="40"/>
    </row>
    <row r="45" spans="1:11" ht="18.75" customHeight="1" x14ac:dyDescent="0.25">
      <c r="A45" s="22">
        <v>34</v>
      </c>
      <c r="B45" s="5">
        <f t="shared" si="15"/>
        <v>0.97143000000000002</v>
      </c>
      <c r="C45" s="20"/>
      <c r="D45" s="21">
        <f>ROUND((B45*$D$43),2)</f>
        <v>1485.15</v>
      </c>
      <c r="E45" s="14">
        <f t="shared" si="16"/>
        <v>573.52</v>
      </c>
      <c r="F45" s="15">
        <f t="shared" si="19"/>
        <v>247.53</v>
      </c>
      <c r="G45" s="16">
        <f t="shared" si="17"/>
        <v>1.8728</v>
      </c>
      <c r="H45" s="14">
        <f t="shared" si="20"/>
        <v>18.955823529411767</v>
      </c>
      <c r="I45" s="17">
        <f t="shared" si="18"/>
        <v>2363.16</v>
      </c>
      <c r="J45" s="19"/>
    </row>
    <row r="46" spans="1:11" ht="18.75" customHeight="1" x14ac:dyDescent="0.25">
      <c r="A46" s="22">
        <v>32.5</v>
      </c>
      <c r="B46" s="5">
        <f t="shared" si="15"/>
        <v>0.92857000000000001</v>
      </c>
      <c r="C46" s="20"/>
      <c r="D46" s="21">
        <f t="shared" ref="D46:D60" si="21">ROUND((B46*$D$43),2)</f>
        <v>1419.63</v>
      </c>
      <c r="E46" s="14">
        <f t="shared" si="16"/>
        <v>548.22</v>
      </c>
      <c r="F46" s="15">
        <f t="shared" si="19"/>
        <v>236.61</v>
      </c>
      <c r="G46" s="16">
        <f t="shared" si="17"/>
        <v>1.7902</v>
      </c>
      <c r="H46" s="14">
        <f t="shared" si="20"/>
        <v>18.955862237762236</v>
      </c>
      <c r="I46" s="17">
        <f t="shared" si="18"/>
        <v>2258.91</v>
      </c>
      <c r="J46" s="19"/>
    </row>
    <row r="47" spans="1:11" ht="18.75" customHeight="1" x14ac:dyDescent="0.25">
      <c r="A47" s="22">
        <v>32</v>
      </c>
      <c r="B47" s="5">
        <f t="shared" si="15"/>
        <v>0.91429000000000005</v>
      </c>
      <c r="C47" s="20"/>
      <c r="D47" s="21">
        <f t="shared" si="21"/>
        <v>1397.79</v>
      </c>
      <c r="E47" s="14">
        <f t="shared" si="16"/>
        <v>539.78</v>
      </c>
      <c r="F47" s="15">
        <f t="shared" si="19"/>
        <v>232.97</v>
      </c>
      <c r="G47" s="16">
        <f t="shared" si="17"/>
        <v>1.7625999999999999</v>
      </c>
      <c r="H47" s="14">
        <f t="shared" si="20"/>
        <v>18.955801846590905</v>
      </c>
      <c r="I47" s="17">
        <f t="shared" si="18"/>
        <v>2224.15</v>
      </c>
      <c r="J47" s="19"/>
    </row>
    <row r="48" spans="1:11" ht="18.75" customHeight="1" x14ac:dyDescent="0.25">
      <c r="A48" s="22">
        <v>30</v>
      </c>
      <c r="B48" s="5">
        <f t="shared" si="15"/>
        <v>0.85714000000000001</v>
      </c>
      <c r="C48" s="20"/>
      <c r="D48" s="21">
        <f t="shared" si="21"/>
        <v>1310.42</v>
      </c>
      <c r="E48" s="14">
        <f t="shared" si="16"/>
        <v>506.04</v>
      </c>
      <c r="F48" s="15">
        <f t="shared" si="19"/>
        <v>218.4</v>
      </c>
      <c r="G48" s="16">
        <f t="shared" si="17"/>
        <v>1.6525000000000001</v>
      </c>
      <c r="H48" s="14">
        <f t="shared" si="20"/>
        <v>18.955698863636364</v>
      </c>
      <c r="I48" s="17">
        <f t="shared" si="18"/>
        <v>2085.12</v>
      </c>
      <c r="J48" s="19"/>
    </row>
    <row r="49" spans="1:10" ht="18.75" customHeight="1" x14ac:dyDescent="0.25">
      <c r="A49" s="22">
        <v>27.5</v>
      </c>
      <c r="B49" s="5">
        <f t="shared" si="15"/>
        <v>0.78571000000000002</v>
      </c>
      <c r="C49" s="20"/>
      <c r="D49" s="21">
        <f t="shared" si="21"/>
        <v>1201.22</v>
      </c>
      <c r="E49" s="14">
        <f t="shared" si="16"/>
        <v>463.87</v>
      </c>
      <c r="F49" s="15">
        <f t="shared" si="19"/>
        <v>200.2</v>
      </c>
      <c r="G49" s="16">
        <f t="shared" si="17"/>
        <v>1.5147999999999999</v>
      </c>
      <c r="H49" s="14">
        <f t="shared" si="20"/>
        <v>18.955720661157027</v>
      </c>
      <c r="I49" s="17">
        <f t="shared" si="18"/>
        <v>1911.37</v>
      </c>
      <c r="J49" s="19"/>
    </row>
    <row r="50" spans="1:10" ht="18.75" customHeight="1" x14ac:dyDescent="0.25">
      <c r="A50" s="22">
        <v>27</v>
      </c>
      <c r="B50" s="5">
        <f t="shared" si="15"/>
        <v>0.77142999999999995</v>
      </c>
      <c r="C50" s="20"/>
      <c r="D50" s="21">
        <f t="shared" si="21"/>
        <v>1179.3900000000001</v>
      </c>
      <c r="E50" s="14">
        <f t="shared" si="16"/>
        <v>455.44</v>
      </c>
      <c r="F50" s="15">
        <f t="shared" si="19"/>
        <v>196.57</v>
      </c>
      <c r="G50" s="16">
        <f t="shared" si="17"/>
        <v>1.4872000000000001</v>
      </c>
      <c r="H50" s="14">
        <f t="shared" si="20"/>
        <v>18.955865319865321</v>
      </c>
      <c r="I50" s="17">
        <f t="shared" si="18"/>
        <v>1876.64</v>
      </c>
      <c r="J50" s="19"/>
    </row>
    <row r="51" spans="1:10" ht="18.75" customHeight="1" x14ac:dyDescent="0.25">
      <c r="A51" s="22">
        <v>26.5</v>
      </c>
      <c r="B51" s="5">
        <f t="shared" si="15"/>
        <v>0.75714000000000004</v>
      </c>
      <c r="C51" s="20"/>
      <c r="D51" s="21">
        <f t="shared" si="21"/>
        <v>1157.54</v>
      </c>
      <c r="E51" s="14">
        <f t="shared" si="16"/>
        <v>447</v>
      </c>
      <c r="F51" s="15">
        <f t="shared" si="19"/>
        <v>192.92</v>
      </c>
      <c r="G51" s="16">
        <f t="shared" si="17"/>
        <v>1.4597</v>
      </c>
      <c r="H51" s="14">
        <f t="shared" si="20"/>
        <v>18.955703687821611</v>
      </c>
      <c r="I51" s="17">
        <f t="shared" si="18"/>
        <v>1841.86</v>
      </c>
      <c r="J51" s="19"/>
    </row>
    <row r="52" spans="1:10" ht="18.75" customHeight="1" x14ac:dyDescent="0.25">
      <c r="A52" s="22">
        <v>25</v>
      </c>
      <c r="B52" s="5">
        <f t="shared" si="15"/>
        <v>0.71428999999999998</v>
      </c>
      <c r="C52" s="20"/>
      <c r="D52" s="21">
        <f t="shared" si="21"/>
        <v>1092.03</v>
      </c>
      <c r="E52" s="14">
        <f t="shared" si="16"/>
        <v>421.71</v>
      </c>
      <c r="F52" s="15">
        <f t="shared" si="19"/>
        <v>182.01</v>
      </c>
      <c r="G52" s="16">
        <f t="shared" si="17"/>
        <v>1.3771</v>
      </c>
      <c r="H52" s="14">
        <f t="shared" si="20"/>
        <v>18.955983181818183</v>
      </c>
      <c r="I52" s="17">
        <f t="shared" si="18"/>
        <v>1737.64</v>
      </c>
      <c r="J52" s="19"/>
    </row>
    <row r="53" spans="1:10" ht="18.75" customHeight="1" x14ac:dyDescent="0.25">
      <c r="A53" s="22">
        <v>22.5</v>
      </c>
      <c r="B53" s="5">
        <f t="shared" si="15"/>
        <v>0.64285999999999999</v>
      </c>
      <c r="C53" s="20"/>
      <c r="D53" s="21">
        <f t="shared" si="21"/>
        <v>982.82</v>
      </c>
      <c r="E53" s="14">
        <f t="shared" si="16"/>
        <v>379.53</v>
      </c>
      <c r="F53" s="15">
        <f t="shared" si="19"/>
        <v>163.80000000000001</v>
      </c>
      <c r="G53" s="16">
        <f t="shared" si="17"/>
        <v>1.2394000000000001</v>
      </c>
      <c r="H53" s="14">
        <f t="shared" si="20"/>
        <v>18.955778787878788</v>
      </c>
      <c r="I53" s="17">
        <f t="shared" si="18"/>
        <v>1563.85</v>
      </c>
      <c r="J53" s="19"/>
    </row>
    <row r="54" spans="1:10" ht="18.75" customHeight="1" x14ac:dyDescent="0.25">
      <c r="A54" s="22">
        <v>21</v>
      </c>
      <c r="B54" s="5">
        <f t="shared" si="15"/>
        <v>0.6</v>
      </c>
      <c r="C54" s="20"/>
      <c r="D54" s="21">
        <f t="shared" si="21"/>
        <v>917.3</v>
      </c>
      <c r="E54" s="14">
        <f t="shared" si="16"/>
        <v>354.23</v>
      </c>
      <c r="F54" s="15">
        <f t="shared" si="19"/>
        <v>152.88</v>
      </c>
      <c r="G54" s="16">
        <f t="shared" si="17"/>
        <v>1.1567000000000001</v>
      </c>
      <c r="H54" s="14">
        <f t="shared" si="20"/>
        <v>18.955795995670996</v>
      </c>
      <c r="I54" s="17">
        <f t="shared" si="18"/>
        <v>1459.59</v>
      </c>
      <c r="J54" s="19"/>
    </row>
    <row r="55" spans="1:10" ht="18.75" customHeight="1" x14ac:dyDescent="0.25">
      <c r="A55" s="22">
        <v>20</v>
      </c>
      <c r="B55" s="5">
        <f t="shared" si="15"/>
        <v>0.57142999999999999</v>
      </c>
      <c r="C55" s="20"/>
      <c r="D55" s="21">
        <f t="shared" si="21"/>
        <v>873.62</v>
      </c>
      <c r="E55" s="14">
        <f t="shared" si="16"/>
        <v>337.36</v>
      </c>
      <c r="F55" s="15">
        <f t="shared" si="19"/>
        <v>145.6</v>
      </c>
      <c r="G55" s="16">
        <f t="shared" si="17"/>
        <v>1.1016999999999999</v>
      </c>
      <c r="H55" s="14">
        <f t="shared" si="20"/>
        <v>18.955818750000002</v>
      </c>
      <c r="I55" s="17">
        <f t="shared" si="18"/>
        <v>1390.09</v>
      </c>
      <c r="J55" s="19"/>
    </row>
    <row r="56" spans="1:10" ht="18.75" customHeight="1" x14ac:dyDescent="0.25">
      <c r="A56" s="22">
        <v>18.5</v>
      </c>
      <c r="B56" s="5">
        <f t="shared" si="15"/>
        <v>0.52856999999999998</v>
      </c>
      <c r="C56" s="20"/>
      <c r="D56" s="21">
        <f t="shared" si="21"/>
        <v>808.09</v>
      </c>
      <c r="E56" s="14">
        <f t="shared" si="16"/>
        <v>312.06</v>
      </c>
      <c r="F56" s="15">
        <f t="shared" si="19"/>
        <v>134.68</v>
      </c>
      <c r="G56" s="16">
        <f t="shared" si="17"/>
        <v>1.0189999999999999</v>
      </c>
      <c r="H56" s="14">
        <f t="shared" si="20"/>
        <v>18.955669533169534</v>
      </c>
      <c r="I56" s="17">
        <f t="shared" si="18"/>
        <v>1285.82</v>
      </c>
      <c r="J56" s="19"/>
    </row>
    <row r="57" spans="1:10" ht="18.75" customHeight="1" x14ac:dyDescent="0.25">
      <c r="A57" s="22">
        <v>15</v>
      </c>
      <c r="B57" s="5">
        <f t="shared" si="15"/>
        <v>0.42857000000000001</v>
      </c>
      <c r="C57" s="20"/>
      <c r="D57" s="21">
        <f t="shared" si="21"/>
        <v>655.21</v>
      </c>
      <c r="E57" s="14">
        <f t="shared" si="16"/>
        <v>253.02</v>
      </c>
      <c r="F57" s="15">
        <f t="shared" si="19"/>
        <v>109.2</v>
      </c>
      <c r="G57" s="16">
        <f t="shared" si="17"/>
        <v>0.82620000000000005</v>
      </c>
      <c r="H57" s="14">
        <f t="shared" si="20"/>
        <v>18.955671212121214</v>
      </c>
      <c r="I57" s="17">
        <f t="shared" si="18"/>
        <v>1042.56</v>
      </c>
      <c r="J57" s="19"/>
    </row>
    <row r="58" spans="1:10" ht="18.75" customHeight="1" x14ac:dyDescent="0.25">
      <c r="A58" s="22">
        <v>12.5</v>
      </c>
      <c r="B58" s="5">
        <f t="shared" si="15"/>
        <v>0.35714000000000001</v>
      </c>
      <c r="C58" s="20"/>
      <c r="D58" s="21">
        <f t="shared" si="21"/>
        <v>546.01</v>
      </c>
      <c r="E58" s="14">
        <f t="shared" si="16"/>
        <v>210.85</v>
      </c>
      <c r="F58" s="15">
        <f t="shared" si="19"/>
        <v>91</v>
      </c>
      <c r="G58" s="16">
        <f t="shared" si="17"/>
        <v>0.6885</v>
      </c>
      <c r="H58" s="14">
        <f t="shared" si="20"/>
        <v>18.955713636363637</v>
      </c>
      <c r="I58" s="17">
        <f t="shared" si="18"/>
        <v>868.8</v>
      </c>
      <c r="J58" s="19"/>
    </row>
    <row r="59" spans="1:10" ht="18.75" customHeight="1" x14ac:dyDescent="0.25">
      <c r="A59" s="22">
        <v>10</v>
      </c>
      <c r="B59" s="5">
        <f t="shared" si="15"/>
        <v>0.28571000000000002</v>
      </c>
      <c r="C59" s="20"/>
      <c r="D59" s="21">
        <f t="shared" si="21"/>
        <v>436.8</v>
      </c>
      <c r="E59" s="14">
        <f t="shared" si="16"/>
        <v>168.68</v>
      </c>
      <c r="F59" s="15">
        <f t="shared" si="19"/>
        <v>72.8</v>
      </c>
      <c r="G59" s="16">
        <f t="shared" si="17"/>
        <v>0.55079999999999996</v>
      </c>
      <c r="H59" s="14">
        <f t="shared" si="20"/>
        <v>18.955459090909091</v>
      </c>
      <c r="I59" s="17">
        <f t="shared" si="18"/>
        <v>695.03</v>
      </c>
      <c r="J59" s="19"/>
    </row>
    <row r="60" spans="1:10" ht="18.75" customHeight="1" x14ac:dyDescent="0.25">
      <c r="A60" s="22">
        <v>7.5</v>
      </c>
      <c r="B60" s="5">
        <f t="shared" si="15"/>
        <v>0.21429000000000001</v>
      </c>
      <c r="C60" s="20"/>
      <c r="D60" s="21">
        <f t="shared" si="21"/>
        <v>327.61</v>
      </c>
      <c r="E60" s="14">
        <f t="shared" si="16"/>
        <v>126.51</v>
      </c>
      <c r="F60" s="15">
        <f t="shared" si="19"/>
        <v>54.6</v>
      </c>
      <c r="G60" s="16">
        <f t="shared" si="17"/>
        <v>0.41310000000000002</v>
      </c>
      <c r="H60" s="14">
        <f t="shared" si="20"/>
        <v>18.955883333333333</v>
      </c>
      <c r="I60" s="17">
        <f t="shared" si="18"/>
        <v>521.29</v>
      </c>
      <c r="J60" s="19"/>
    </row>
    <row r="61" spans="1:10" ht="15.75" thickBot="1" x14ac:dyDescent="0.3"/>
    <row r="62" spans="1:10" ht="26.25" thickBot="1" x14ac:dyDescent="0.3">
      <c r="A62" s="7" t="s">
        <v>11</v>
      </c>
      <c r="B62" s="8" t="s">
        <v>1</v>
      </c>
      <c r="C62" s="9" t="s">
        <v>2</v>
      </c>
      <c r="D62" s="9" t="s">
        <v>3</v>
      </c>
      <c r="E62" s="9" t="s">
        <v>4</v>
      </c>
      <c r="F62" s="10" t="s">
        <v>5</v>
      </c>
      <c r="G62" s="11" t="s">
        <v>6</v>
      </c>
      <c r="H62" s="11" t="s">
        <v>7</v>
      </c>
      <c r="I62" s="12" t="s">
        <v>8</v>
      </c>
    </row>
    <row r="63" spans="1:10" ht="18.75" customHeight="1" x14ac:dyDescent="0.25">
      <c r="A63" s="22">
        <v>35</v>
      </c>
      <c r="B63" s="5">
        <f t="shared" ref="B63:B80" si="22">ROUND(A63/$A$43,5)</f>
        <v>1</v>
      </c>
      <c r="C63" s="3">
        <v>0</v>
      </c>
      <c r="D63" s="21">
        <v>1268.26</v>
      </c>
      <c r="E63" s="14">
        <f t="shared" ref="E63:E80" si="23">ROUND((D63+F63)*0.331,2)</f>
        <v>489.76</v>
      </c>
      <c r="F63" s="15">
        <f>ROUND(D63/6,2)</f>
        <v>211.38</v>
      </c>
      <c r="G63" s="16">
        <f t="shared" ref="G63:G80" si="24">ROUND((D63*14/365*12)/365,4)</f>
        <v>1.5992999999999999</v>
      </c>
      <c r="H63" s="14">
        <f>((D63*14+E63*12+G63*365)/(A63*44))</f>
        <v>15.725002922077921</v>
      </c>
      <c r="I63" s="17">
        <f t="shared" ref="I63:I80" si="25">ROUND(D63+E63+F63+(G63*30.4167),2)</f>
        <v>2018.05</v>
      </c>
      <c r="J63" s="19"/>
    </row>
    <row r="64" spans="1:10" ht="18.75" customHeight="1" x14ac:dyDescent="0.25">
      <c r="A64" s="4">
        <v>34</v>
      </c>
      <c r="B64" s="5">
        <f t="shared" si="22"/>
        <v>0.97143000000000002</v>
      </c>
      <c r="C64" s="20">
        <f>IF(C63&gt;0,ROUND($J$1*B64,2),0)</f>
        <v>0</v>
      </c>
      <c r="D64" s="21">
        <f>ROUND((B64*$D$63+J$1*B64*C$43),2)</f>
        <v>1320.78</v>
      </c>
      <c r="E64" s="14">
        <f t="shared" si="23"/>
        <v>510.04</v>
      </c>
      <c r="F64" s="15">
        <f t="shared" ref="F64" si="26">ROUND(D64/6,2)</f>
        <v>220.13</v>
      </c>
      <c r="G64" s="16">
        <f t="shared" si="24"/>
        <v>1.6655</v>
      </c>
      <c r="H64" s="14">
        <f>((D64*14+E64*12+G64*365)/(A64*44))</f>
        <v>16.857825868983955</v>
      </c>
      <c r="I64" s="17">
        <f t="shared" si="25"/>
        <v>2101.61</v>
      </c>
      <c r="J64" s="19"/>
    </row>
    <row r="65" spans="1:10" ht="18.75" customHeight="1" x14ac:dyDescent="0.25">
      <c r="A65" s="22">
        <v>34</v>
      </c>
      <c r="B65" s="5">
        <f t="shared" si="22"/>
        <v>0.97143000000000002</v>
      </c>
      <c r="C65" s="20"/>
      <c r="D65" s="21">
        <f t="shared" ref="D65:D80" si="27">ROUND((B65*$D$63+J$1*B65*C$43),2)</f>
        <v>1320.78</v>
      </c>
      <c r="E65" s="14">
        <f t="shared" si="23"/>
        <v>510.04</v>
      </c>
      <c r="F65" s="15">
        <f t="shared" ref="F65:F80" si="28">ROUND(D65/6,2)</f>
        <v>220.13</v>
      </c>
      <c r="G65" s="16">
        <f t="shared" si="24"/>
        <v>1.6655</v>
      </c>
      <c r="H65" s="14">
        <f t="shared" ref="H65:H80" si="29">((D65*14+E65*12+G65*365)/(A65*44))</f>
        <v>16.857825868983955</v>
      </c>
      <c r="I65" s="17">
        <f t="shared" si="25"/>
        <v>2101.61</v>
      </c>
      <c r="J65" s="19"/>
    </row>
    <row r="66" spans="1:10" ht="18.75" customHeight="1" x14ac:dyDescent="0.25">
      <c r="A66" s="22">
        <v>32.5</v>
      </c>
      <c r="B66" s="5">
        <f t="shared" si="22"/>
        <v>0.92857000000000001</v>
      </c>
      <c r="C66" s="20"/>
      <c r="D66" s="21">
        <f t="shared" si="27"/>
        <v>1262.5</v>
      </c>
      <c r="E66" s="14">
        <f t="shared" si="23"/>
        <v>487.54</v>
      </c>
      <c r="F66" s="15">
        <f t="shared" si="28"/>
        <v>210.42</v>
      </c>
      <c r="G66" s="16">
        <f t="shared" si="24"/>
        <v>1.5920000000000001</v>
      </c>
      <c r="H66" s="14">
        <f t="shared" si="29"/>
        <v>16.857734265734265</v>
      </c>
      <c r="I66" s="17">
        <f t="shared" si="25"/>
        <v>2008.88</v>
      </c>
      <c r="J66" s="19"/>
    </row>
    <row r="67" spans="1:10" ht="18.75" customHeight="1" x14ac:dyDescent="0.25">
      <c r="A67" s="22">
        <v>32</v>
      </c>
      <c r="B67" s="5">
        <f t="shared" si="22"/>
        <v>0.91429000000000005</v>
      </c>
      <c r="C67" s="20"/>
      <c r="D67" s="21">
        <f t="shared" si="27"/>
        <v>1243.0899999999999</v>
      </c>
      <c r="E67" s="14">
        <f t="shared" si="23"/>
        <v>480.04</v>
      </c>
      <c r="F67" s="15">
        <f t="shared" si="28"/>
        <v>207.18</v>
      </c>
      <c r="G67" s="16">
        <f t="shared" si="24"/>
        <v>1.5676000000000001</v>
      </c>
      <c r="H67" s="14">
        <f t="shared" si="29"/>
        <v>16.85789346590909</v>
      </c>
      <c r="I67" s="17">
        <f t="shared" si="25"/>
        <v>1977.99</v>
      </c>
      <c r="J67" s="19"/>
    </row>
    <row r="68" spans="1:10" ht="18.75" customHeight="1" x14ac:dyDescent="0.25">
      <c r="A68" s="22">
        <v>30</v>
      </c>
      <c r="B68" s="5">
        <f t="shared" si="22"/>
        <v>0.85714000000000001</v>
      </c>
      <c r="C68" s="20"/>
      <c r="D68" s="21">
        <f t="shared" si="27"/>
        <v>1165.3800000000001</v>
      </c>
      <c r="E68" s="14">
        <f t="shared" si="23"/>
        <v>450.03</v>
      </c>
      <c r="F68" s="15">
        <f t="shared" si="28"/>
        <v>194.23</v>
      </c>
      <c r="G68" s="16">
        <f t="shared" si="24"/>
        <v>1.4696</v>
      </c>
      <c r="H68" s="14">
        <f t="shared" si="29"/>
        <v>16.857639393939394</v>
      </c>
      <c r="I68" s="17">
        <f t="shared" si="25"/>
        <v>1854.34</v>
      </c>
      <c r="J68" s="19"/>
    </row>
    <row r="69" spans="1:10" ht="18.75" customHeight="1" x14ac:dyDescent="0.25">
      <c r="A69" s="22">
        <v>27.5</v>
      </c>
      <c r="B69" s="5">
        <f t="shared" si="22"/>
        <v>0.78571000000000002</v>
      </c>
      <c r="C69" s="20"/>
      <c r="D69" s="21">
        <f t="shared" si="27"/>
        <v>1068.27</v>
      </c>
      <c r="E69" s="14">
        <f t="shared" si="23"/>
        <v>412.53</v>
      </c>
      <c r="F69" s="15">
        <f t="shared" si="28"/>
        <v>178.05</v>
      </c>
      <c r="G69" s="16">
        <f t="shared" si="24"/>
        <v>1.3471</v>
      </c>
      <c r="H69" s="14">
        <f t="shared" si="29"/>
        <v>16.857711983471074</v>
      </c>
      <c r="I69" s="17">
        <f t="shared" si="25"/>
        <v>1699.82</v>
      </c>
      <c r="J69" s="19"/>
    </row>
    <row r="70" spans="1:10" ht="18.75" customHeight="1" x14ac:dyDescent="0.25">
      <c r="A70" s="22">
        <v>27</v>
      </c>
      <c r="B70" s="5">
        <f t="shared" si="22"/>
        <v>0.77142999999999995</v>
      </c>
      <c r="C70" s="20"/>
      <c r="D70" s="21">
        <f t="shared" si="27"/>
        <v>1048.8499999999999</v>
      </c>
      <c r="E70" s="14">
        <f t="shared" si="23"/>
        <v>405.03</v>
      </c>
      <c r="F70" s="15">
        <f t="shared" si="28"/>
        <v>174.81</v>
      </c>
      <c r="G70" s="16">
        <f t="shared" si="24"/>
        <v>1.3226</v>
      </c>
      <c r="H70" s="14">
        <f t="shared" si="29"/>
        <v>16.857751683501682</v>
      </c>
      <c r="I70" s="17">
        <f t="shared" si="25"/>
        <v>1668.92</v>
      </c>
      <c r="J70" s="19"/>
    </row>
    <row r="71" spans="1:10" ht="18.75" customHeight="1" x14ac:dyDescent="0.25">
      <c r="A71" s="22">
        <v>26.5</v>
      </c>
      <c r="B71" s="5">
        <f t="shared" si="22"/>
        <v>0.75714000000000004</v>
      </c>
      <c r="C71" s="20"/>
      <c r="D71" s="21">
        <f t="shared" si="27"/>
        <v>1029.42</v>
      </c>
      <c r="E71" s="14">
        <f t="shared" si="23"/>
        <v>397.53</v>
      </c>
      <c r="F71" s="15">
        <f t="shared" si="28"/>
        <v>171.57</v>
      </c>
      <c r="G71" s="16">
        <f t="shared" si="24"/>
        <v>1.2981</v>
      </c>
      <c r="H71" s="14">
        <f t="shared" si="29"/>
        <v>16.857672813036022</v>
      </c>
      <c r="I71" s="17">
        <f t="shared" si="25"/>
        <v>1638</v>
      </c>
      <c r="J71" s="19"/>
    </row>
    <row r="72" spans="1:10" ht="18.75" customHeight="1" x14ac:dyDescent="0.25">
      <c r="A72" s="22">
        <v>25</v>
      </c>
      <c r="B72" s="5">
        <f t="shared" si="22"/>
        <v>0.71428999999999998</v>
      </c>
      <c r="C72" s="20"/>
      <c r="D72" s="21">
        <f t="shared" si="27"/>
        <v>971.16</v>
      </c>
      <c r="E72" s="14">
        <f t="shared" si="23"/>
        <v>375.03</v>
      </c>
      <c r="F72" s="15">
        <f t="shared" si="28"/>
        <v>161.86000000000001</v>
      </c>
      <c r="G72" s="16">
        <f t="shared" si="24"/>
        <v>1.2246999999999999</v>
      </c>
      <c r="H72" s="14">
        <f t="shared" si="29"/>
        <v>16.857832272727272</v>
      </c>
      <c r="I72" s="17">
        <f t="shared" si="25"/>
        <v>1545.3</v>
      </c>
      <c r="J72" s="19"/>
    </row>
    <row r="73" spans="1:10" ht="18.75" customHeight="1" x14ac:dyDescent="0.25">
      <c r="A73" s="22">
        <v>22.5</v>
      </c>
      <c r="B73" s="5">
        <f t="shared" si="22"/>
        <v>0.64285999999999999</v>
      </c>
      <c r="C73" s="20"/>
      <c r="D73" s="21">
        <f t="shared" si="27"/>
        <v>874.05</v>
      </c>
      <c r="E73" s="14">
        <f t="shared" si="23"/>
        <v>337.53</v>
      </c>
      <c r="F73" s="15">
        <f t="shared" si="28"/>
        <v>145.68</v>
      </c>
      <c r="G73" s="16">
        <f t="shared" si="24"/>
        <v>1.1022000000000001</v>
      </c>
      <c r="H73" s="14">
        <f t="shared" si="29"/>
        <v>16.85794242424242</v>
      </c>
      <c r="I73" s="17">
        <f t="shared" si="25"/>
        <v>1390.79</v>
      </c>
      <c r="J73" s="19"/>
    </row>
    <row r="74" spans="1:10" ht="18.75" customHeight="1" x14ac:dyDescent="0.25">
      <c r="A74" s="22">
        <v>21</v>
      </c>
      <c r="B74" s="5">
        <f t="shared" si="22"/>
        <v>0.6</v>
      </c>
      <c r="C74" s="20"/>
      <c r="D74" s="21">
        <f t="shared" si="27"/>
        <v>815.77</v>
      </c>
      <c r="E74" s="14">
        <f t="shared" si="23"/>
        <v>315.02</v>
      </c>
      <c r="F74" s="15">
        <f t="shared" si="28"/>
        <v>135.96</v>
      </c>
      <c r="G74" s="16">
        <f t="shared" si="24"/>
        <v>1.0286999999999999</v>
      </c>
      <c r="H74" s="14">
        <f t="shared" si="29"/>
        <v>16.857679112554113</v>
      </c>
      <c r="I74" s="17">
        <f t="shared" si="25"/>
        <v>1298.04</v>
      </c>
      <c r="J74" s="19"/>
    </row>
    <row r="75" spans="1:10" ht="18.75" customHeight="1" x14ac:dyDescent="0.25">
      <c r="A75" s="22">
        <v>20</v>
      </c>
      <c r="B75" s="5">
        <f t="shared" si="22"/>
        <v>0.57142999999999999</v>
      </c>
      <c r="C75" s="20"/>
      <c r="D75" s="21">
        <f t="shared" si="27"/>
        <v>776.93</v>
      </c>
      <c r="E75" s="14">
        <f t="shared" si="23"/>
        <v>300.02999999999997</v>
      </c>
      <c r="F75" s="15">
        <f t="shared" si="28"/>
        <v>129.49</v>
      </c>
      <c r="G75" s="16">
        <f t="shared" si="24"/>
        <v>0.97970000000000002</v>
      </c>
      <c r="H75" s="14">
        <f t="shared" si="29"/>
        <v>16.857921022727272</v>
      </c>
      <c r="I75" s="17">
        <f t="shared" si="25"/>
        <v>1236.25</v>
      </c>
      <c r="J75" s="19"/>
    </row>
    <row r="76" spans="1:10" ht="18.75" customHeight="1" x14ac:dyDescent="0.25">
      <c r="A76" s="22">
        <v>18.5</v>
      </c>
      <c r="B76" s="5">
        <f t="shared" si="22"/>
        <v>0.52856999999999998</v>
      </c>
      <c r="C76" s="20"/>
      <c r="D76" s="21">
        <f t="shared" si="27"/>
        <v>718.65</v>
      </c>
      <c r="E76" s="14">
        <f t="shared" si="23"/>
        <v>277.52</v>
      </c>
      <c r="F76" s="15">
        <f t="shared" si="28"/>
        <v>119.78</v>
      </c>
      <c r="G76" s="16">
        <f t="shared" si="24"/>
        <v>0.90620000000000001</v>
      </c>
      <c r="H76" s="14">
        <f t="shared" si="29"/>
        <v>16.857620393120396</v>
      </c>
      <c r="I76" s="17">
        <f t="shared" si="25"/>
        <v>1143.51</v>
      </c>
      <c r="J76" s="19"/>
    </row>
    <row r="77" spans="1:10" ht="18.75" customHeight="1" x14ac:dyDescent="0.25">
      <c r="A77" s="22">
        <v>15</v>
      </c>
      <c r="B77" s="5">
        <f t="shared" si="22"/>
        <v>0.42857000000000001</v>
      </c>
      <c r="C77" s="20"/>
      <c r="D77" s="21">
        <f t="shared" si="27"/>
        <v>582.69000000000005</v>
      </c>
      <c r="E77" s="14">
        <f t="shared" si="23"/>
        <v>225.02</v>
      </c>
      <c r="F77" s="15">
        <f t="shared" si="28"/>
        <v>97.12</v>
      </c>
      <c r="G77" s="16">
        <f t="shared" si="24"/>
        <v>0.73480000000000001</v>
      </c>
      <c r="H77" s="14">
        <f t="shared" si="29"/>
        <v>16.857730303030305</v>
      </c>
      <c r="I77" s="17">
        <f t="shared" si="25"/>
        <v>927.18</v>
      </c>
      <c r="J77" s="19"/>
    </row>
    <row r="78" spans="1:10" ht="18.75" customHeight="1" x14ac:dyDescent="0.25">
      <c r="A78" s="22">
        <v>12.5</v>
      </c>
      <c r="B78" s="5">
        <f t="shared" si="22"/>
        <v>0.35714000000000001</v>
      </c>
      <c r="C78" s="20"/>
      <c r="D78" s="21">
        <f t="shared" si="27"/>
        <v>485.57</v>
      </c>
      <c r="E78" s="14">
        <f t="shared" si="23"/>
        <v>187.51</v>
      </c>
      <c r="F78" s="15">
        <f t="shared" si="28"/>
        <v>80.930000000000007</v>
      </c>
      <c r="G78" s="16">
        <f t="shared" si="24"/>
        <v>0.61229999999999996</v>
      </c>
      <c r="H78" s="14">
        <f t="shared" si="29"/>
        <v>16.857435454545453</v>
      </c>
      <c r="I78" s="17">
        <f t="shared" si="25"/>
        <v>772.63</v>
      </c>
      <c r="J78" s="19"/>
    </row>
    <row r="79" spans="1:10" ht="18.75" customHeight="1" x14ac:dyDescent="0.25">
      <c r="A79" s="22">
        <v>10</v>
      </c>
      <c r="B79" s="5">
        <f t="shared" si="22"/>
        <v>0.28571000000000002</v>
      </c>
      <c r="C79" s="20"/>
      <c r="D79" s="21">
        <f t="shared" si="27"/>
        <v>388.46</v>
      </c>
      <c r="E79" s="14">
        <f t="shared" si="23"/>
        <v>150.01</v>
      </c>
      <c r="F79" s="15">
        <f t="shared" si="28"/>
        <v>64.739999999999995</v>
      </c>
      <c r="G79" s="16">
        <f t="shared" si="24"/>
        <v>0.4899</v>
      </c>
      <c r="H79" s="14">
        <f t="shared" si="29"/>
        <v>16.857667045454544</v>
      </c>
      <c r="I79" s="17">
        <f t="shared" si="25"/>
        <v>618.11</v>
      </c>
      <c r="J79" s="19"/>
    </row>
    <row r="80" spans="1:10" ht="18.75" customHeight="1" x14ac:dyDescent="0.25">
      <c r="A80" s="22">
        <v>7.5</v>
      </c>
      <c r="B80" s="5">
        <f t="shared" si="22"/>
        <v>0.21429000000000001</v>
      </c>
      <c r="C80" s="20"/>
      <c r="D80" s="21">
        <f t="shared" si="27"/>
        <v>291.35000000000002</v>
      </c>
      <c r="E80" s="14">
        <f t="shared" si="23"/>
        <v>112.51</v>
      </c>
      <c r="F80" s="15">
        <f t="shared" si="28"/>
        <v>48.56</v>
      </c>
      <c r="G80" s="16">
        <f t="shared" si="24"/>
        <v>0.3674</v>
      </c>
      <c r="H80" s="14">
        <f t="shared" si="29"/>
        <v>16.857942424242424</v>
      </c>
      <c r="I80" s="17">
        <f t="shared" si="25"/>
        <v>463.6</v>
      </c>
      <c r="J80" s="19"/>
    </row>
    <row r="81" x14ac:dyDescent="0.25"/>
    <row r="82" x14ac:dyDescent="0.25"/>
    <row r="83" x14ac:dyDescent="0.25"/>
    <row r="84" x14ac:dyDescent="0.25"/>
    <row r="85" x14ac:dyDescent="0.25"/>
  </sheetData>
  <mergeCells count="1">
    <mergeCell ref="A1:I1"/>
  </mergeCells>
  <pageMargins left="0.19" right="0.16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workbookViewId="0">
      <selection activeCell="E19" sqref="E19"/>
    </sheetView>
  </sheetViews>
  <sheetFormatPr baseColWidth="10" defaultRowHeight="15" x14ac:dyDescent="0.25"/>
  <sheetData>
    <row r="1" spans="1:9" x14ac:dyDescent="0.25">
      <c r="A1">
        <v>1918.52</v>
      </c>
      <c r="B1">
        <v>1615.66</v>
      </c>
      <c r="C1">
        <v>1428.25</v>
      </c>
      <c r="D1">
        <v>1184.83</v>
      </c>
    </row>
    <row r="2" spans="1:9" x14ac:dyDescent="0.25">
      <c r="A2">
        <v>42.68</v>
      </c>
      <c r="B2">
        <v>42.68</v>
      </c>
      <c r="C2">
        <v>42.68</v>
      </c>
      <c r="D2">
        <v>42.68</v>
      </c>
    </row>
    <row r="6" spans="1:9" x14ac:dyDescent="0.25">
      <c r="D6">
        <v>1974.51</v>
      </c>
      <c r="E6">
        <v>14</v>
      </c>
      <c r="F6">
        <f>D6*E6</f>
        <v>27643.14</v>
      </c>
    </row>
    <row r="7" spans="1:9" x14ac:dyDescent="0.25">
      <c r="F7">
        <v>365</v>
      </c>
      <c r="G7">
        <f>F6/F7</f>
        <v>75.734630136986297</v>
      </c>
    </row>
    <row r="8" spans="1:9" x14ac:dyDescent="0.25">
      <c r="G8">
        <v>12</v>
      </c>
    </row>
    <row r="9" spans="1:9" x14ac:dyDescent="0.25">
      <c r="G9">
        <f>G7*G8</f>
        <v>908.81556164383551</v>
      </c>
    </row>
    <row r="10" spans="1:9" x14ac:dyDescent="0.25">
      <c r="G10">
        <v>365</v>
      </c>
    </row>
    <row r="11" spans="1:9" x14ac:dyDescent="0.25">
      <c r="G11">
        <f>G9/G10</f>
        <v>2.4899056483392754</v>
      </c>
    </row>
    <row r="15" spans="1:9" x14ac:dyDescent="0.25">
      <c r="E15" t="s">
        <v>12</v>
      </c>
      <c r="F15" t="s">
        <v>13</v>
      </c>
      <c r="G15" t="s">
        <v>12</v>
      </c>
      <c r="H15" t="s">
        <v>13</v>
      </c>
    </row>
    <row r="16" spans="1:9" x14ac:dyDescent="0.25">
      <c r="D16">
        <f>D6</f>
        <v>1974.51</v>
      </c>
      <c r="E16">
        <f>E6</f>
        <v>14</v>
      </c>
      <c r="F16">
        <f>F7</f>
        <v>365</v>
      </c>
      <c r="G16">
        <v>20</v>
      </c>
      <c r="H16">
        <v>365</v>
      </c>
      <c r="I16">
        <f>D16*E16/F16*G16/H16</f>
        <v>4.1498427472321264</v>
      </c>
    </row>
    <row r="18" spans="5:5" x14ac:dyDescent="0.25">
      <c r="E18">
        <f>E16*G16</f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 extras</vt:lpstr>
      <vt:lpstr>Hoja1</vt:lpstr>
    </vt:vector>
  </TitlesOfParts>
  <Company>UPCT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22967526-W</dc:creator>
  <cp:lastModifiedBy>22954722-W</cp:lastModifiedBy>
  <cp:lastPrinted>2010-12-07T07:43:07Z</cp:lastPrinted>
  <dcterms:created xsi:type="dcterms:W3CDTF">2010-11-15T10:10:28Z</dcterms:created>
  <dcterms:modified xsi:type="dcterms:W3CDTF">2023-02-14T11:22:08Z</dcterms:modified>
</cp:coreProperties>
</file>